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/>
  </bookViews>
  <sheets>
    <sheet name="ClassificaCampreg" sheetId="26" r:id="rId1"/>
    <sheet name="Classifica" sheetId="24" state="hidden" r:id="rId2"/>
    <sheet name="Dbsocieta" sheetId="23" state="hidden" r:id="rId3"/>
    <sheet name="esordienti 1anno" sheetId="18" r:id="rId4"/>
    <sheet name="esordienti 2anno" sheetId="19" r:id="rId5"/>
    <sheet name="esordienti donne 1anno" sheetId="20" r:id="rId6"/>
    <sheet name="esordienti donne 2anno" sheetId="11" r:id="rId7"/>
    <sheet name="allievi 1anno" sheetId="21" r:id="rId8"/>
    <sheet name="allievi 2anno" sheetId="13" r:id="rId9"/>
    <sheet name="donna allieve 2anno" sheetId="12" r:id="rId10"/>
    <sheet name="junior maschile" sheetId="14" r:id="rId11"/>
    <sheet name="junior femminile" sheetId="15" r:id="rId12"/>
    <sheet name="elite maschile" sheetId="22" r:id="rId13"/>
    <sheet name="under 23 maschile" sheetId="16" r:id="rId14"/>
    <sheet name="elite Donne" sheetId="17" r:id="rId15"/>
  </sheets>
  <definedNames>
    <definedName name="_xlnm._FilterDatabase" localSheetId="7" hidden="1">'allievi 1anno'!$B$13:$Q$13</definedName>
    <definedName name="_xlnm._FilterDatabase" localSheetId="8" hidden="1">'allievi 2anno'!$B$13:$Q$30</definedName>
    <definedName name="_xlnm._FilterDatabase" localSheetId="9" hidden="1">'donna allieve 2anno'!$B$13:$Q$13</definedName>
    <definedName name="_xlnm._FilterDatabase" localSheetId="12" hidden="1">'elite maschile'!$B$13:$M$13</definedName>
    <definedName name="_xlnm._FilterDatabase" localSheetId="3" hidden="1">'esordienti 1anno'!$B$13:$Q$13</definedName>
    <definedName name="_xlnm._FilterDatabase" localSheetId="4" hidden="1">'esordienti 2anno'!$B$13:$Q$13</definedName>
    <definedName name="_xlnm._FilterDatabase" localSheetId="5" hidden="1">'esordienti donne 1anno'!$B$13:$Q$13</definedName>
    <definedName name="_xlnm._FilterDatabase" localSheetId="6" hidden="1">'esordienti donne 2anno'!$B$13:$Q$13</definedName>
    <definedName name="_xlnm._FilterDatabase" localSheetId="10" hidden="1">'junior maschile'!$B$13:$N$29</definedName>
    <definedName name="_xlnm._FilterDatabase" localSheetId="13" hidden="1">'under 23 maschile'!$B$13:$M$13</definedName>
    <definedName name="_xlnm.Print_Area" localSheetId="1">Classifica!$A$1:$P$33</definedName>
    <definedName name="_xlnm.Print_Area" localSheetId="0">ClassificaCampreg!$A$1:$P$31</definedName>
    <definedName name="_xlnm.Print_Titles" localSheetId="1">Classifica!$1:$9</definedName>
    <definedName name="_xlnm.Print_Titles" localSheetId="0">ClassificaCampreg!$1:$7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26" l="1"/>
  <c r="D28" i="26"/>
  <c r="E28" i="26"/>
  <c r="F28" i="26"/>
  <c r="G28" i="26"/>
  <c r="H28" i="26"/>
  <c r="I28" i="26"/>
  <c r="J28" i="26"/>
  <c r="K28" i="26"/>
  <c r="L28" i="26"/>
  <c r="M28" i="26"/>
  <c r="N28" i="26"/>
  <c r="O28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O20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O11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28" i="26"/>
  <c r="P9" i="26"/>
  <c r="P31" i="26"/>
  <c r="P16" i="26"/>
  <c r="P11" i="26"/>
  <c r="P10" i="26"/>
  <c r="P29" i="26"/>
  <c r="P15" i="26"/>
  <c r="P25" i="26"/>
  <c r="P22" i="26"/>
  <c r="P8" i="26"/>
  <c r="P30" i="26"/>
  <c r="P14" i="26"/>
  <c r="P20" i="26"/>
  <c r="P23" i="26"/>
  <c r="P26" i="26"/>
  <c r="P12" i="26"/>
  <c r="P13" i="26"/>
  <c r="P19" i="26"/>
  <c r="P21" i="26"/>
  <c r="P27" i="26"/>
  <c r="P24" i="26"/>
  <c r="P18" i="26"/>
  <c r="P17" i="26"/>
  <c r="P14" i="19"/>
  <c r="Q14" i="19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10" i="24"/>
  <c r="Q28" i="18"/>
  <c r="C11" i="24"/>
  <c r="E11" i="24"/>
  <c r="F11" i="24"/>
  <c r="G11" i="24"/>
  <c r="H11" i="24"/>
  <c r="J11" i="24"/>
  <c r="K11" i="24"/>
  <c r="L11" i="24"/>
  <c r="M11" i="24"/>
  <c r="N11" i="24"/>
  <c r="O11" i="24"/>
  <c r="C12" i="24"/>
  <c r="E12" i="24"/>
  <c r="F12" i="24"/>
  <c r="G12" i="24"/>
  <c r="H12" i="24"/>
  <c r="J12" i="24"/>
  <c r="K12" i="24"/>
  <c r="L12" i="24"/>
  <c r="M12" i="24"/>
  <c r="N12" i="24"/>
  <c r="O12" i="24"/>
  <c r="Q29" i="18"/>
  <c r="Q30" i="18"/>
  <c r="C13" i="24"/>
  <c r="E13" i="24"/>
  <c r="F13" i="24"/>
  <c r="G13" i="24"/>
  <c r="H13" i="24"/>
  <c r="J13" i="24"/>
  <c r="K13" i="24"/>
  <c r="L13" i="24"/>
  <c r="M13" i="24"/>
  <c r="N13" i="24"/>
  <c r="O13" i="24"/>
  <c r="C14" i="24"/>
  <c r="E14" i="24"/>
  <c r="F14" i="24"/>
  <c r="G14" i="24"/>
  <c r="H14" i="24"/>
  <c r="J14" i="24"/>
  <c r="K14" i="24"/>
  <c r="L14" i="24"/>
  <c r="M14" i="24"/>
  <c r="N14" i="24"/>
  <c r="O14" i="24"/>
  <c r="Q31" i="18"/>
  <c r="C15" i="24"/>
  <c r="E15" i="24"/>
  <c r="F15" i="24"/>
  <c r="G15" i="24"/>
  <c r="H15" i="24"/>
  <c r="J15" i="24"/>
  <c r="K15" i="24"/>
  <c r="L15" i="24"/>
  <c r="M15" i="24"/>
  <c r="N15" i="24"/>
  <c r="O15" i="24"/>
  <c r="Q14" i="18"/>
  <c r="Q24" i="18"/>
  <c r="Q26" i="18"/>
  <c r="Q27" i="18"/>
  <c r="C16" i="24"/>
  <c r="E16" i="24"/>
  <c r="F16" i="24"/>
  <c r="G16" i="24"/>
  <c r="H16" i="24"/>
  <c r="J16" i="24"/>
  <c r="K16" i="24"/>
  <c r="L16" i="24"/>
  <c r="M16" i="24"/>
  <c r="N16" i="24"/>
  <c r="O16" i="24"/>
  <c r="Q17" i="18"/>
  <c r="Q33" i="18"/>
  <c r="C17" i="24"/>
  <c r="E17" i="24"/>
  <c r="F17" i="24"/>
  <c r="G17" i="24"/>
  <c r="Q26" i="13"/>
  <c r="H17" i="24"/>
  <c r="N16" i="14"/>
  <c r="N23" i="14"/>
  <c r="N28" i="14"/>
  <c r="J17" i="24"/>
  <c r="K17" i="24"/>
  <c r="L17" i="24"/>
  <c r="M17" i="24"/>
  <c r="N17" i="24"/>
  <c r="O17" i="24"/>
  <c r="C18" i="24"/>
  <c r="E18" i="24"/>
  <c r="F18" i="24"/>
  <c r="G18" i="24"/>
  <c r="H18" i="24"/>
  <c r="J18" i="24"/>
  <c r="K18" i="24"/>
  <c r="L18" i="24"/>
  <c r="M18" i="24"/>
  <c r="N18" i="24"/>
  <c r="O18" i="24"/>
  <c r="Q25" i="18"/>
  <c r="Q35" i="18"/>
  <c r="C19" i="24"/>
  <c r="E19" i="24"/>
  <c r="F19" i="24"/>
  <c r="G19" i="24"/>
  <c r="H19" i="24"/>
  <c r="J19" i="24"/>
  <c r="K19" i="24"/>
  <c r="L19" i="24"/>
  <c r="M19" i="24"/>
  <c r="N19" i="24"/>
  <c r="O19" i="24"/>
  <c r="C20" i="24"/>
  <c r="E20" i="24"/>
  <c r="F20" i="24"/>
  <c r="G20" i="24"/>
  <c r="H20" i="24"/>
  <c r="J20" i="24"/>
  <c r="K20" i="24"/>
  <c r="L20" i="24"/>
  <c r="M20" i="24"/>
  <c r="N20" i="24"/>
  <c r="O20" i="24"/>
  <c r="C21" i="24"/>
  <c r="E21" i="24"/>
  <c r="F21" i="24"/>
  <c r="G21" i="24"/>
  <c r="H21" i="24"/>
  <c r="J21" i="24"/>
  <c r="K21" i="24"/>
  <c r="L21" i="24"/>
  <c r="M21" i="24"/>
  <c r="N21" i="24"/>
  <c r="O21" i="24"/>
  <c r="C22" i="24"/>
  <c r="E22" i="24"/>
  <c r="F22" i="24"/>
  <c r="G22" i="24"/>
  <c r="H22" i="24"/>
  <c r="J22" i="24"/>
  <c r="K22" i="24"/>
  <c r="L22" i="24"/>
  <c r="M22" i="24"/>
  <c r="N22" i="24"/>
  <c r="O22" i="24"/>
  <c r="Q18" i="18"/>
  <c r="C23" i="24"/>
  <c r="E23" i="24"/>
  <c r="F23" i="24"/>
  <c r="G23" i="24"/>
  <c r="H23" i="24"/>
  <c r="N15" i="14"/>
  <c r="N19" i="14"/>
  <c r="N20" i="14"/>
  <c r="N24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N14" i="14"/>
  <c r="N17" i="14"/>
  <c r="N18" i="14"/>
  <c r="N21" i="14"/>
  <c r="N22" i="14"/>
  <c r="N25" i="14"/>
  <c r="N26" i="14"/>
  <c r="N27" i="14"/>
  <c r="N29" i="14"/>
  <c r="J23" i="24"/>
  <c r="K23" i="24"/>
  <c r="L23" i="24"/>
  <c r="M23" i="24"/>
  <c r="N23" i="24"/>
  <c r="O23" i="24"/>
  <c r="Q22" i="18"/>
  <c r="Q23" i="18"/>
  <c r="C24" i="24"/>
  <c r="E24" i="24"/>
  <c r="F24" i="24"/>
  <c r="G24" i="24"/>
  <c r="H24" i="24"/>
  <c r="J24" i="24"/>
  <c r="K24" i="24"/>
  <c r="L24" i="24"/>
  <c r="M24" i="24"/>
  <c r="N24" i="24"/>
  <c r="O24" i="24"/>
  <c r="C25" i="24"/>
  <c r="E25" i="24"/>
  <c r="F25" i="24"/>
  <c r="G25" i="24"/>
  <c r="H25" i="24"/>
  <c r="J25" i="24"/>
  <c r="K25" i="24"/>
  <c r="L25" i="24"/>
  <c r="M25" i="24"/>
  <c r="N25" i="24"/>
  <c r="O25" i="24"/>
  <c r="C26" i="24"/>
  <c r="E26" i="24"/>
  <c r="F26" i="24"/>
  <c r="G26" i="24"/>
  <c r="H26" i="24"/>
  <c r="J26" i="24"/>
  <c r="K26" i="24"/>
  <c r="L26" i="24"/>
  <c r="M26" i="24"/>
  <c r="N26" i="24"/>
  <c r="O26" i="24"/>
  <c r="C27" i="24"/>
  <c r="E27" i="24"/>
  <c r="F27" i="24"/>
  <c r="G27" i="24"/>
  <c r="H27" i="24"/>
  <c r="J27" i="24"/>
  <c r="K27" i="24"/>
  <c r="L27" i="24"/>
  <c r="M27" i="24"/>
  <c r="N27" i="24"/>
  <c r="O27" i="24"/>
  <c r="Q15" i="18"/>
  <c r="Q16" i="18"/>
  <c r="Q19" i="18"/>
  <c r="Q34" i="18"/>
  <c r="C28" i="24"/>
  <c r="E28" i="24"/>
  <c r="F28" i="24"/>
  <c r="G28" i="24"/>
  <c r="H28" i="24"/>
  <c r="J28" i="24"/>
  <c r="K28" i="24"/>
  <c r="L28" i="24"/>
  <c r="M28" i="24"/>
  <c r="N28" i="24"/>
  <c r="O28" i="24"/>
  <c r="Q20" i="18"/>
  <c r="Q21" i="18"/>
  <c r="Q32" i="18"/>
  <c r="C29" i="24"/>
  <c r="E29" i="24"/>
  <c r="F29" i="24"/>
  <c r="G29" i="24"/>
  <c r="H29" i="24"/>
  <c r="J29" i="24"/>
  <c r="K29" i="24"/>
  <c r="L29" i="24"/>
  <c r="M29" i="24"/>
  <c r="N29" i="24"/>
  <c r="O29" i="24"/>
  <c r="C30" i="24"/>
  <c r="E30" i="24"/>
  <c r="F30" i="24"/>
  <c r="G30" i="24"/>
  <c r="H30" i="24"/>
  <c r="J30" i="24"/>
  <c r="K30" i="24"/>
  <c r="L30" i="24"/>
  <c r="M30" i="24"/>
  <c r="N30" i="24"/>
  <c r="O30" i="24"/>
  <c r="C31" i="24"/>
  <c r="E31" i="24"/>
  <c r="F31" i="24"/>
  <c r="G31" i="24"/>
  <c r="H31" i="24"/>
  <c r="J31" i="24"/>
  <c r="K31" i="24"/>
  <c r="L31" i="24"/>
  <c r="M31" i="24"/>
  <c r="N31" i="24"/>
  <c r="O31" i="24"/>
  <c r="C32" i="24"/>
  <c r="E32" i="24"/>
  <c r="F32" i="24"/>
  <c r="G32" i="24"/>
  <c r="H32" i="24"/>
  <c r="J32" i="24"/>
  <c r="K32" i="24"/>
  <c r="L32" i="24"/>
  <c r="M32" i="24"/>
  <c r="N32" i="24"/>
  <c r="O32" i="24"/>
  <c r="C33" i="24"/>
  <c r="E33" i="24"/>
  <c r="F33" i="24"/>
  <c r="G33" i="24"/>
  <c r="H33" i="24"/>
  <c r="J33" i="24"/>
  <c r="K33" i="24"/>
  <c r="L33" i="24"/>
  <c r="M33" i="24"/>
  <c r="N33" i="24"/>
  <c r="O33" i="24"/>
  <c r="J10" i="24"/>
  <c r="H10" i="24"/>
  <c r="G10" i="24"/>
  <c r="F10" i="24"/>
  <c r="E10" i="24"/>
  <c r="P14" i="12"/>
  <c r="P15" i="12"/>
  <c r="P16" i="12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M14" i="15"/>
  <c r="C10" i="24"/>
  <c r="K10" i="24"/>
  <c r="L10" i="24"/>
  <c r="M10" i="24"/>
  <c r="N10" i="24"/>
  <c r="O10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14" i="11"/>
  <c r="P15" i="11"/>
  <c r="P16" i="11"/>
  <c r="P14" i="20"/>
  <c r="P15" i="20"/>
  <c r="P16" i="20"/>
  <c r="P17" i="20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Q16" i="13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14" i="11"/>
  <c r="Q18" i="19"/>
  <c r="Q17" i="19"/>
  <c r="Q15" i="13"/>
  <c r="Q17" i="13"/>
  <c r="Q18" i="13"/>
  <c r="Q19" i="13"/>
  <c r="Q20" i="13"/>
  <c r="Q21" i="13"/>
  <c r="Q22" i="13"/>
  <c r="Q23" i="13"/>
  <c r="Q24" i="13"/>
  <c r="Q25" i="13"/>
  <c r="Q27" i="13"/>
  <c r="Q28" i="13"/>
  <c r="Q29" i="13"/>
  <c r="Q30" i="13"/>
  <c r="M14" i="22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Q36" i="21"/>
  <c r="Q37" i="21"/>
  <c r="Q15" i="11"/>
  <c r="A15" i="20"/>
  <c r="A16" i="20"/>
  <c r="A17" i="20"/>
  <c r="Q17" i="20"/>
  <c r="Q16" i="20"/>
  <c r="Q15" i="20"/>
  <c r="Q14" i="20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Q36" i="19"/>
  <c r="Q25" i="19"/>
  <c r="Q37" i="19"/>
  <c r="Q46" i="19"/>
  <c r="Q48" i="19"/>
  <c r="Q32" i="19"/>
  <c r="Q42" i="19"/>
  <c r="Q45" i="19"/>
  <c r="Q44" i="19"/>
  <c r="Q35" i="19"/>
  <c r="Q23" i="19"/>
  <c r="Q41" i="19"/>
  <c r="Q40" i="19"/>
  <c r="Q28" i="19"/>
  <c r="Q38" i="19"/>
  <c r="Q33" i="19"/>
  <c r="Q31" i="19"/>
  <c r="Q39" i="19"/>
  <c r="Q47" i="19"/>
  <c r="Q26" i="19"/>
  <c r="Q34" i="19"/>
  <c r="Q43" i="19"/>
  <c r="Q20" i="19"/>
  <c r="Q27" i="19"/>
  <c r="Q21" i="19"/>
  <c r="Q22" i="19"/>
  <c r="Q24" i="19"/>
  <c r="Q30" i="19"/>
  <c r="Q16" i="19"/>
  <c r="Q19" i="19"/>
  <c r="Q15" i="19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15" i="17"/>
  <c r="A15" i="16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15" i="12"/>
  <c r="A16" i="12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15" i="11"/>
  <c r="A16" i="11"/>
  <c r="Q15" i="12"/>
  <c r="M14" i="17"/>
  <c r="M15" i="17"/>
  <c r="M14" i="16"/>
  <c r="M15" i="16"/>
  <c r="Q14" i="12"/>
  <c r="Q16" i="12"/>
  <c r="Q14" i="13"/>
  <c r="Q16" i="11"/>
</calcChain>
</file>

<file path=xl/sharedStrings.xml><?xml version="1.0" encoding="utf-8"?>
<sst xmlns="http://schemas.openxmlformats.org/spreadsheetml/2006/main" count="1024" uniqueCount="372">
  <si>
    <t>nome</t>
  </si>
  <si>
    <t>tessera</t>
  </si>
  <si>
    <t>Cod. soc.</t>
  </si>
  <si>
    <t>società</t>
  </si>
  <si>
    <t>punti</t>
  </si>
  <si>
    <t>Corato</t>
  </si>
  <si>
    <t>Martina F.</t>
  </si>
  <si>
    <t>S. Pietro V.</t>
  </si>
  <si>
    <t>Santeramo</t>
  </si>
  <si>
    <t>Bisceglie</t>
  </si>
  <si>
    <t>Noci</t>
  </si>
  <si>
    <t>Gravina in P.</t>
  </si>
  <si>
    <t>Bovino</t>
  </si>
  <si>
    <t>Grottaglie</t>
  </si>
  <si>
    <t>Crispiano</t>
  </si>
  <si>
    <t>SICURO ANDREA</t>
  </si>
  <si>
    <t>A102444</t>
  </si>
  <si>
    <t>14Y0484</t>
  </si>
  <si>
    <t>SCUOLA CICLVINCENZO NIBALI TUG-SAL</t>
  </si>
  <si>
    <t>MICALETTO ANDREA</t>
  </si>
  <si>
    <t>989490S</t>
  </si>
  <si>
    <t>14Z1457</t>
  </si>
  <si>
    <t>ASD MTB CASARANO</t>
  </si>
  <si>
    <t>CAPUANO VINCENZO</t>
  </si>
  <si>
    <t>A151222</t>
  </si>
  <si>
    <t>14G1744</t>
  </si>
  <si>
    <t>SPECIALBIKE CROSS COUNTRY</t>
  </si>
  <si>
    <t>ROCCHETTI ANDREA</t>
  </si>
  <si>
    <t>A062349</t>
  </si>
  <si>
    <t>14X1686</t>
  </si>
  <si>
    <t>ASDILETTANTISTICA   MMTB MARTINA</t>
  </si>
  <si>
    <t>COLAIEMMA ANGELO</t>
  </si>
  <si>
    <t>A130913</t>
  </si>
  <si>
    <t>14B1228</t>
  </si>
  <si>
    <t>GC FAUSTO COPPI ACQUAVIVA</t>
  </si>
  <si>
    <t>CARRER IVAN</t>
  </si>
  <si>
    <t>990936R</t>
  </si>
  <si>
    <t>14Q1085</t>
  </si>
  <si>
    <t>TEAM EUROBIKE</t>
  </si>
  <si>
    <t>CASSANO GIUSEPPE</t>
  </si>
  <si>
    <t>A056125</t>
  </si>
  <si>
    <t>14H1753</t>
  </si>
  <si>
    <t>A S D TALOS RUVO DI PUGLIA</t>
  </si>
  <si>
    <t>SOLITO FRANCESCO</t>
  </si>
  <si>
    <t>A071437</t>
  </si>
  <si>
    <t>RAUSA COSMA GABRIELE</t>
  </si>
  <si>
    <t>A091235</t>
  </si>
  <si>
    <t>CARBONE LUCA PIO</t>
  </si>
  <si>
    <t>804605G</t>
  </si>
  <si>
    <t>14H1761</t>
  </si>
  <si>
    <t>ASD SALIS BIKE</t>
  </si>
  <si>
    <t>MASTRAPASQUA MAURO</t>
  </si>
  <si>
    <t>A038208</t>
  </si>
  <si>
    <t>14Y1576</t>
  </si>
  <si>
    <t>ASD LUDOBIKE SCUOLA DI CICLISMO</t>
  </si>
  <si>
    <t>809878N</t>
  </si>
  <si>
    <t>INGUSCIO LORENZO</t>
  </si>
  <si>
    <t>A090526</t>
  </si>
  <si>
    <t>14H1408</t>
  </si>
  <si>
    <t>KALOS</t>
  </si>
  <si>
    <t>807431L</t>
  </si>
  <si>
    <t>14S1418</t>
  </si>
  <si>
    <t>POLVA DILETT GAETANO CAVALLARO</t>
  </si>
  <si>
    <t>LITTI RICCARDO</t>
  </si>
  <si>
    <t>A073571</t>
  </si>
  <si>
    <t>14T1443</t>
  </si>
  <si>
    <t>MTB SAN PIETRO</t>
  </si>
  <si>
    <t>DE RINALDIS FEDERICO</t>
  </si>
  <si>
    <t>772849J</t>
  </si>
  <si>
    <t>DI PINTO ADRIANO</t>
  </si>
  <si>
    <t>A028619</t>
  </si>
  <si>
    <t>CARICASULO GIOVANNI MARIA</t>
  </si>
  <si>
    <t>A062339</t>
  </si>
  <si>
    <t>LA NOTTE FRANCESCO</t>
  </si>
  <si>
    <t>812608A</t>
  </si>
  <si>
    <t>NEGRO MARZIO</t>
  </si>
  <si>
    <t>796736Z</t>
  </si>
  <si>
    <t>PACE MICHELE PAOLO</t>
  </si>
  <si>
    <t>A131894</t>
  </si>
  <si>
    <t>14B1755</t>
  </si>
  <si>
    <t>SISCI RICCARDO</t>
  </si>
  <si>
    <t>A063582</t>
  </si>
  <si>
    <t>DE GIORGI DAVIDE</t>
  </si>
  <si>
    <t>A007449</t>
  </si>
  <si>
    <t>FERRARO LUIGI</t>
  </si>
  <si>
    <t>A150058</t>
  </si>
  <si>
    <t>CURCI GIUSEPPE</t>
  </si>
  <si>
    <t>A080877</t>
  </si>
  <si>
    <t>A151217</t>
  </si>
  <si>
    <t>CANTATORE MICHELANGELO</t>
  </si>
  <si>
    <t>A064752</t>
  </si>
  <si>
    <t>DI GREGORIO DAVIDE</t>
  </si>
  <si>
    <t>A035942</t>
  </si>
  <si>
    <t>QUARTA GIANMARCO</t>
  </si>
  <si>
    <t>A151232</t>
  </si>
  <si>
    <t>LOPOPOLO ANTONIO</t>
  </si>
  <si>
    <t>A009553</t>
  </si>
  <si>
    <t>RECCHIA DANILO</t>
  </si>
  <si>
    <t>A140474</t>
  </si>
  <si>
    <t>PAPARELLA SAMUELE</t>
  </si>
  <si>
    <t>A064763</t>
  </si>
  <si>
    <t>BORRELLI SAVINO</t>
  </si>
  <si>
    <t>A151218</t>
  </si>
  <si>
    <t>ANNICCHIARICO MATTEO</t>
  </si>
  <si>
    <t>A099571</t>
  </si>
  <si>
    <t>14P1423</t>
  </si>
  <si>
    <t>BOVE YARY</t>
  </si>
  <si>
    <t>A122848</t>
  </si>
  <si>
    <t>DE LEO LUCA</t>
  </si>
  <si>
    <t>A135917</t>
  </si>
  <si>
    <t>DE MATTEIS GABRIELE</t>
  </si>
  <si>
    <t>A122873</t>
  </si>
  <si>
    <t>DONATELLI SIMONE</t>
  </si>
  <si>
    <t>A100035</t>
  </si>
  <si>
    <t>LIUZZI ALESSIO</t>
  </si>
  <si>
    <t>A099874</t>
  </si>
  <si>
    <t>LOVAGLIO PASQUALE</t>
  </si>
  <si>
    <t>A086410</t>
  </si>
  <si>
    <t>14U1716</t>
  </si>
  <si>
    <t>ASDTEAM AMICINBICI LOSACCO BIKE</t>
  </si>
  <si>
    <t>MANCINO PASQUALE</t>
  </si>
  <si>
    <t>A129602</t>
  </si>
  <si>
    <t>MASCIA ANTONIO</t>
  </si>
  <si>
    <t>A147768</t>
  </si>
  <si>
    <t>MONOPOLI ANTONIO</t>
  </si>
  <si>
    <t>A096333</t>
  </si>
  <si>
    <t>MONTANARO ANTONIO</t>
  </si>
  <si>
    <t>A066132</t>
  </si>
  <si>
    <t>PALMISANO DAVIDE</t>
  </si>
  <si>
    <t>A126447</t>
  </si>
  <si>
    <t>SCIALPI PIERMATTIA</t>
  </si>
  <si>
    <t>A097267</t>
  </si>
  <si>
    <t>STALLO MARCO</t>
  </si>
  <si>
    <t>A104811</t>
  </si>
  <si>
    <t>FATO FABIO</t>
  </si>
  <si>
    <t>A131825</t>
  </si>
  <si>
    <t>14T1212</t>
  </si>
  <si>
    <t>CISTERNINO FRANCESCO</t>
  </si>
  <si>
    <t>A132197</t>
  </si>
  <si>
    <t>DICIOMMA MICHELE</t>
  </si>
  <si>
    <t>ANGIULO REBECCA</t>
  </si>
  <si>
    <t>792922Q</t>
  </si>
  <si>
    <t>SCHIRINZI MARIANNA</t>
  </si>
  <si>
    <t>A139213</t>
  </si>
  <si>
    <t>LOBASCIO REBECCA</t>
  </si>
  <si>
    <t>A056126</t>
  </si>
  <si>
    <t>BARONETTI AURORA</t>
  </si>
  <si>
    <t>989494J</t>
  </si>
  <si>
    <t>D’ORIA MARIA G.</t>
  </si>
  <si>
    <t>A126550</t>
  </si>
  <si>
    <t>A.S.D.MAESTRI MTB MARINA F.</t>
  </si>
  <si>
    <t>D’AMICO FRANCESCA</t>
  </si>
  <si>
    <t>A134220</t>
  </si>
  <si>
    <t>SASSO SIMONA</t>
  </si>
  <si>
    <t>A006809</t>
  </si>
  <si>
    <t>SCARPA ILARIA</t>
  </si>
  <si>
    <t>983236Q</t>
  </si>
  <si>
    <t>PREZIOSA ADELAIDE</t>
  </si>
  <si>
    <t>960659U</t>
  </si>
  <si>
    <t>CALCAGNILE BENEDETTA</t>
  </si>
  <si>
    <t>A090522</t>
  </si>
  <si>
    <t>RICCHIUTI ALESSANDRO</t>
  </si>
  <si>
    <t>A021819</t>
  </si>
  <si>
    <t>PUGLIESE DANIELE</t>
  </si>
  <si>
    <t>A087052</t>
  </si>
  <si>
    <t>14Q0549</t>
  </si>
  <si>
    <t>"A.NARDUCCI" TEAM L. COFANO</t>
  </si>
  <si>
    <t>LONOCE GIANFRANCO</t>
  </si>
  <si>
    <t>A136430</t>
  </si>
  <si>
    <t>14T1786</t>
  </si>
  <si>
    <t>ASD MTB CITTA DEGLI IMPERIALI</t>
  </si>
  <si>
    <t>FERRULLI DOMENICO</t>
  </si>
  <si>
    <t>A089384</t>
  </si>
  <si>
    <t>ACQUAVIVA LUCA</t>
  </si>
  <si>
    <t>991547Q</t>
  </si>
  <si>
    <t>MARSANO MATTIA</t>
  </si>
  <si>
    <t>798717G</t>
  </si>
  <si>
    <t>CITO FRANCESCO</t>
  </si>
  <si>
    <t>A136799</t>
  </si>
  <si>
    <t>SCIALPI ALESSIO</t>
  </si>
  <si>
    <t>A104150</t>
  </si>
  <si>
    <t>ASD BICIAVVENTURA</t>
  </si>
  <si>
    <t>BARONETTI DANIELE</t>
  </si>
  <si>
    <t>989493R</t>
  </si>
  <si>
    <t>D'ELIA FRANCESCO</t>
  </si>
  <si>
    <t>A104151</t>
  </si>
  <si>
    <t>LOCONSOLO ETTORE</t>
  </si>
  <si>
    <t>988511R</t>
  </si>
  <si>
    <t>LAZZARI  RAFFAELE</t>
  </si>
  <si>
    <t>A048060</t>
  </si>
  <si>
    <t>A.S.D. SALIS BIKE</t>
  </si>
  <si>
    <t>TAGLIENTE ALESSIO</t>
  </si>
  <si>
    <t>A099887</t>
  </si>
  <si>
    <t>DE RINALDIS LORENZO</t>
  </si>
  <si>
    <t>952265D</t>
  </si>
  <si>
    <t>ROCCHETTI VITTORIO</t>
  </si>
  <si>
    <t>A071433</t>
  </si>
  <si>
    <t>RAGNATELA ANGELO</t>
  </si>
  <si>
    <t>A122700</t>
  </si>
  <si>
    <t>14K0377</t>
  </si>
  <si>
    <t>VELOSPRINT BARLETTA ASD</t>
  </si>
  <si>
    <t>CUCURACHI MARCO</t>
  </si>
  <si>
    <t>A076372</t>
  </si>
  <si>
    <t>QUARANTA MICHELE</t>
  </si>
  <si>
    <t>A138441</t>
  </si>
  <si>
    <t>DI STEFANO FABIO</t>
  </si>
  <si>
    <t>A025065</t>
  </si>
  <si>
    <t>FINELLI GABRIELE</t>
  </si>
  <si>
    <t>A104983</t>
  </si>
  <si>
    <t>14D1788</t>
  </si>
  <si>
    <t>ASD CICLO TEAM LAERTE MATERA S.</t>
  </si>
  <si>
    <t>PANICO MARCO</t>
  </si>
  <si>
    <t>989491P</t>
  </si>
  <si>
    <t>SCHIAVINO ROBERTO</t>
  </si>
  <si>
    <t>A122433</t>
  </si>
  <si>
    <t>14Z1721</t>
  </si>
  <si>
    <t>ORME BIKE EXTREME</t>
  </si>
  <si>
    <t>STEFANELLI GIANMARCO</t>
  </si>
  <si>
    <t>A105792</t>
  </si>
  <si>
    <t>NACCI ANTONIO</t>
  </si>
  <si>
    <t>A124830</t>
  </si>
  <si>
    <t>14R1700</t>
  </si>
  <si>
    <t>CHIALÀ CYCLING TEAM LOCOROTONDO</t>
  </si>
  <si>
    <t>CAVALLO GIANLUCA</t>
  </si>
  <si>
    <t>A111954</t>
  </si>
  <si>
    <t>FIORELLA ANGELO</t>
  </si>
  <si>
    <t>A142471</t>
  </si>
  <si>
    <t>LAPORTA FRANCESCO</t>
  </si>
  <si>
    <t>705990A</t>
  </si>
  <si>
    <t>MISINO GABRIEL VITO</t>
  </si>
  <si>
    <t>710203R</t>
  </si>
  <si>
    <t>TARANTINO MATTIA</t>
  </si>
  <si>
    <t>983238S</t>
  </si>
  <si>
    <t>SCUOLA CICL.VINCENZO NIBALI TUG</t>
  </si>
  <si>
    <t>ROMANO FRANCESCO</t>
  </si>
  <si>
    <t>A064916</t>
  </si>
  <si>
    <t>A.S.D MTB CASARANO</t>
  </si>
  <si>
    <t>BALESTRA FEDERICO</t>
  </si>
  <si>
    <t>A136638</t>
  </si>
  <si>
    <t>BARLETTA SIMONE</t>
  </si>
  <si>
    <t>A108703</t>
  </si>
  <si>
    <t>BRANA LAZZARO</t>
  </si>
  <si>
    <t>A122062</t>
  </si>
  <si>
    <t>A151219</t>
  </si>
  <si>
    <t>DE PALO CHRISTIAN</t>
  </si>
  <si>
    <t>A085809</t>
  </si>
  <si>
    <t>DIBENEDETTO ALESSIO</t>
  </si>
  <si>
    <t>ERROI RICCARDO</t>
  </si>
  <si>
    <t>A130634</t>
  </si>
  <si>
    <t>LOSACCO PAOLO</t>
  </si>
  <si>
    <t>A069455</t>
  </si>
  <si>
    <t>BORRELLI FRANCESCO PIO</t>
  </si>
  <si>
    <t>TAGLIENTE ANGELO</t>
  </si>
  <si>
    <t>A129532</t>
  </si>
  <si>
    <t>TARANTINI SIMONE</t>
  </si>
  <si>
    <t>705872F</t>
  </si>
  <si>
    <t>TARANTINO SALVATORE</t>
  </si>
  <si>
    <t>A095340</t>
  </si>
  <si>
    <t>COLASANTO NINNI MATTIA</t>
  </si>
  <si>
    <t>A066563</t>
  </si>
  <si>
    <t>GIANNELLI PIERPAOLO</t>
  </si>
  <si>
    <t>701040Q</t>
  </si>
  <si>
    <t>GERMINARIO MATTIA</t>
  </si>
  <si>
    <t>A073460</t>
  </si>
  <si>
    <t>BARBERIO ROCCO</t>
  </si>
  <si>
    <t>A089370</t>
  </si>
  <si>
    <t>G.C. FAUSTO COPPI</t>
  </si>
  <si>
    <t>A101347</t>
  </si>
  <si>
    <t>PREZIOSA MAURO</t>
  </si>
  <si>
    <t>933153J</t>
  </si>
  <si>
    <r>
      <t>SFORZA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rgb="FF002060"/>
        <rFont val="Arial"/>
        <family val="2"/>
      </rPr>
      <t>ERASMO</t>
    </r>
  </si>
  <si>
    <t>A058060</t>
  </si>
  <si>
    <t>MORGESE DANILO</t>
  </si>
  <si>
    <t>A056377</t>
  </si>
  <si>
    <t>D’AMICO GIUSEPPE</t>
  </si>
  <si>
    <t>A068779</t>
  </si>
  <si>
    <t>CARONE ALEX</t>
  </si>
  <si>
    <t>A120232</t>
  </si>
  <si>
    <t>CAPURSO JACOPO</t>
  </si>
  <si>
    <t>A048015</t>
  </si>
  <si>
    <t>SCARPA ALESSIA</t>
  </si>
  <si>
    <t>965902S</t>
  </si>
  <si>
    <t>CARAGLI SAMUELE</t>
  </si>
  <si>
    <t>A023059</t>
  </si>
  <si>
    <t>SANTERAMO LEONARDO</t>
  </si>
  <si>
    <t>A051468</t>
  </si>
  <si>
    <t>MACRI SIMONE</t>
  </si>
  <si>
    <t>A007206</t>
  </si>
  <si>
    <t>NEGRO MIRIAM</t>
  </si>
  <si>
    <t>773286F</t>
  </si>
  <si>
    <t>RUGGIERI KRIZIA</t>
  </si>
  <si>
    <t>550468J</t>
  </si>
  <si>
    <t>SERRANO GABRIELE</t>
  </si>
  <si>
    <t>MANGIALARDI NICOLA</t>
  </si>
  <si>
    <t>A156841</t>
  </si>
  <si>
    <t>A119871</t>
  </si>
  <si>
    <t>AGROSÌ MIRKO</t>
  </si>
  <si>
    <t>A.S.DILETTANTISTICA   MMTB MARTINA</t>
  </si>
  <si>
    <t>POL.VA DILETT. "GAETANO CAVALLARO"</t>
  </si>
  <si>
    <t>SCUOLA CICL.VINCENZO NIBALI TUG-SAL</t>
  </si>
  <si>
    <t>D'AQUINO LEONARDO</t>
  </si>
  <si>
    <t>A.S.D. LUDOBIKE SCUOLA DI CICLISMO</t>
  </si>
  <si>
    <t>G.C. "FAUSTO COPPI" ACQUAVIVA</t>
  </si>
  <si>
    <t>A.S.D.TEAM AMICINBICI LOSACCO BIKE</t>
  </si>
  <si>
    <t>G.S. CICLISTICO GROTTAGLIE-A.S.D.</t>
  </si>
  <si>
    <t>A.S.D. BICIAVVENTURA</t>
  </si>
  <si>
    <t>SCUOLA DI CICLISMO FRANCO BALLERINI</t>
  </si>
  <si>
    <t>PUGLIESE GABRIELE</t>
  </si>
  <si>
    <t>A125001</t>
  </si>
  <si>
    <t>PONZETTA CHRISTIAN  COSIMO</t>
  </si>
  <si>
    <t>BUNGARO THOMAS</t>
  </si>
  <si>
    <t>A092586</t>
  </si>
  <si>
    <t>DE FEUDIS GIUSEPPE</t>
  </si>
  <si>
    <t>906706B</t>
  </si>
  <si>
    <t>14Y1783</t>
  </si>
  <si>
    <t>PRO.GI.T. CYCLING TEAM</t>
  </si>
  <si>
    <t>GERONIMO SIMONE DOMENICO</t>
  </si>
  <si>
    <t>PRINCIPALE STEFANO</t>
  </si>
  <si>
    <t>ALEMANNO LUIGI</t>
  </si>
  <si>
    <t>A039009</t>
  </si>
  <si>
    <t>14G1664</t>
  </si>
  <si>
    <t>ANDRIA BIKE ASD</t>
  </si>
  <si>
    <t>A129679</t>
  </si>
  <si>
    <t>A159748</t>
  </si>
  <si>
    <t>SCATIGNA MATTIA</t>
  </si>
  <si>
    <t>ZAMBETTI DOMENICO ALESSIO</t>
  </si>
  <si>
    <t>A159966</t>
  </si>
  <si>
    <t>A153430</t>
  </si>
  <si>
    <t>CARRER VITTORIO</t>
  </si>
  <si>
    <t>KRASNAJ DILJAN</t>
  </si>
  <si>
    <t>990933N</t>
  </si>
  <si>
    <t>A095536</t>
  </si>
  <si>
    <t>PENTASSUGLIA DAVIDE</t>
  </si>
  <si>
    <t>A158700</t>
  </si>
  <si>
    <t>Codice</t>
  </si>
  <si>
    <t>Società</t>
  </si>
  <si>
    <t>A.S.D.BICIAVVENTURA CRISPIANO</t>
  </si>
  <si>
    <t>G.S.CICLISTICO GROTTAGLIE A.S.D.</t>
  </si>
  <si>
    <t>TOTALE</t>
  </si>
  <si>
    <t>Classifica</t>
  </si>
  <si>
    <t>E1A</t>
  </si>
  <si>
    <t>E2A</t>
  </si>
  <si>
    <t>ED1A</t>
  </si>
  <si>
    <t>ED2A</t>
  </si>
  <si>
    <t>AL1A</t>
  </si>
  <si>
    <t>AL2A</t>
  </si>
  <si>
    <t>DOAL</t>
  </si>
  <si>
    <t>JUMA</t>
  </si>
  <si>
    <t>JUFE</t>
  </si>
  <si>
    <t>ELMA</t>
  </si>
  <si>
    <t>U23M</t>
  </si>
  <si>
    <t>ELDO</t>
  </si>
  <si>
    <t>CHALLANGE REGIONALE</t>
  </si>
  <si>
    <t xml:space="preserve">      CAMPIONATO REGIONALE PUGLIESE CROSSCOUNTRY</t>
  </si>
  <si>
    <t>TOTALE CON SCARTO</t>
  </si>
  <si>
    <t>PUNTI</t>
  </si>
  <si>
    <r>
      <t xml:space="preserve"> </t>
    </r>
    <r>
      <rPr>
        <b/>
        <sz val="28"/>
        <color rgb="FF0070C0"/>
        <rFont val="Calibri"/>
        <family val="2"/>
        <scheme val="minor"/>
      </rPr>
      <t>Categoria    Esordienti 1° anno maschili</t>
    </r>
  </si>
  <si>
    <r>
      <t xml:space="preserve"> </t>
    </r>
    <r>
      <rPr>
        <b/>
        <sz val="28"/>
        <color rgb="FF0070C0"/>
        <rFont val="Calibri"/>
        <family val="2"/>
        <scheme val="minor"/>
      </rPr>
      <t>Categoria    Esordienti 2° anno maschili</t>
    </r>
  </si>
  <si>
    <t xml:space="preserve">Categoria    Esordienti 2° anno femminili </t>
  </si>
  <si>
    <t xml:space="preserve">Categoria    Esordienti 1° anno femminili </t>
  </si>
  <si>
    <t xml:space="preserve">Categoria    allievi 1° anno maschili </t>
  </si>
  <si>
    <t xml:space="preserve">Categoria    allievi 2° anno maschili </t>
  </si>
  <si>
    <t xml:space="preserve">     Categoria    allievi 2° anno femminili</t>
  </si>
  <si>
    <t xml:space="preserve">     Categoria    Junior maschile</t>
  </si>
  <si>
    <t xml:space="preserve">     Categoria    Junior Femminile</t>
  </si>
  <si>
    <t xml:space="preserve">             Categoria   under 23 maschile</t>
  </si>
  <si>
    <t xml:space="preserve">               Categoria   Elite maschile</t>
  </si>
  <si>
    <t xml:space="preserve">             Categoria  elite femminili</t>
  </si>
  <si>
    <t>PUGLIA IN TOUR 2018</t>
  </si>
  <si>
    <t>AGONISTI</t>
  </si>
  <si>
    <t xml:space="preserve">        CLASSIFICA DI SOCIETA'</t>
  </si>
  <si>
    <t>Campionato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</si>
</sst>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scheme val="minor"/>
    </font>
    <font>
      <b/>
      <sz val="20"/>
      <color rgb="FF4472C4"/>
      <name val="Arial"/>
      <family val="2"/>
    </font>
    <font>
      <b/>
      <sz val="9"/>
      <color rgb="FF0070C0"/>
      <name val="Arial"/>
      <family val="2"/>
    </font>
    <font>
      <b/>
      <sz val="12"/>
      <color rgb="FFFF000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002060"/>
      <name val="Arial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"/>
      <family val="2"/>
    </font>
    <font>
      <b/>
      <sz val="11"/>
      <color theme="1"/>
      <name val="Arial"/>
      <family val="2"/>
    </font>
    <font>
      <b/>
      <sz val="7"/>
      <color rgb="FF0070C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3" tint="-0.499984740745262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i/>
      <sz val="36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i/>
      <sz val="3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</borders>
  <cellStyleXfs count="2">
    <xf numFmtId="0" fontId="0" fillId="0" borderId="0"/>
    <xf numFmtId="0" fontId="17" fillId="0" borderId="0"/>
  </cellStyleXfs>
  <cellXfs count="127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1" fillId="3" borderId="3" xfId="0" applyFont="1" applyFill="1" applyBorder="1" applyAlignment="1">
      <alignment vertical="center" wrapText="1"/>
    </xf>
    <xf numFmtId="0" fontId="0" fillId="0" borderId="0" xfId="0" applyFill="1"/>
    <xf numFmtId="14" fontId="7" fillId="0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6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0" fillId="0" borderId="0" xfId="0" applyFont="1" applyFill="1"/>
    <xf numFmtId="0" fontId="4" fillId="5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0" fillId="0" borderId="0" xfId="0" applyFill="1" applyBorder="1"/>
    <xf numFmtId="0" fontId="27" fillId="0" borderId="0" xfId="0" applyFont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 horizontal="left"/>
    </xf>
    <xf numFmtId="0" fontId="0" fillId="7" borderId="0" xfId="0" applyFill="1" applyAlignment="1">
      <alignment horizontal="center"/>
    </xf>
    <xf numFmtId="0" fontId="29" fillId="7" borderId="0" xfId="0" applyFont="1" applyFill="1" applyAlignment="1">
      <alignment horizontal="center"/>
    </xf>
    <xf numFmtId="0" fontId="30" fillId="7" borderId="0" xfId="0" applyFont="1" applyFill="1" applyAlignment="1">
      <alignment horizontal="left"/>
    </xf>
    <xf numFmtId="0" fontId="1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/>
    </xf>
    <xf numFmtId="0" fontId="1" fillId="7" borderId="0" xfId="0" applyFont="1" applyFill="1" applyAlignment="1">
      <alignment horizontal="center" vertical="center"/>
    </xf>
    <xf numFmtId="0" fontId="0" fillId="7" borderId="0" xfId="0" applyFill="1"/>
    <xf numFmtId="0" fontId="32" fillId="7" borderId="0" xfId="0" applyFont="1" applyFill="1" applyAlignment="1">
      <alignment horizontal="left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0" fillId="7" borderId="0" xfId="0" applyFont="1" applyFill="1"/>
    <xf numFmtId="0" fontId="36" fillId="3" borderId="4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38" fillId="0" borderId="0" xfId="0" applyFont="1"/>
    <xf numFmtId="0" fontId="39" fillId="3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3" fillId="7" borderId="0" xfId="0" applyFont="1" applyFill="1" applyAlignment="1">
      <alignment horizontal="left"/>
    </xf>
    <xf numFmtId="0" fontId="2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1" fillId="3" borderId="4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/>
    </xf>
    <xf numFmtId="0" fontId="0" fillId="5" borderId="0" xfId="0" applyFill="1"/>
    <xf numFmtId="0" fontId="41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hidden="1"/>
    </xf>
    <xf numFmtId="0" fontId="27" fillId="0" borderId="5" xfId="0" applyFont="1" applyFill="1" applyBorder="1" applyAlignment="1" applyProtection="1">
      <alignment horizontal="center"/>
      <protection hidden="1"/>
    </xf>
    <xf numFmtId="0" fontId="27" fillId="0" borderId="5" xfId="0" applyFont="1" applyBorder="1" applyAlignment="1" applyProtection="1">
      <alignment horizontal="center" vertical="center"/>
      <protection hidden="1"/>
    </xf>
  </cellXfs>
  <cellStyles count="2">
    <cellStyle name="Normale" xfId="0" builtinId="0"/>
    <cellStyle name="Normale 2" xfId="1"/>
  </cellStyles>
  <dxfs count="6"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124460</xdr:rowOff>
    </xdr:from>
    <xdr:to>
      <xdr:col>1</xdr:col>
      <xdr:colOff>2174875</xdr:colOff>
      <xdr:row>3</xdr:row>
      <xdr:rowOff>29845</xdr:rowOff>
    </xdr:to>
    <xdr:pic>
      <xdr:nvPicPr>
        <xdr:cNvPr id="2" name="Immagine 1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60"/>
          <a:ext cx="2784475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333375</xdr:colOff>
      <xdr:row>0</xdr:row>
      <xdr:rowOff>0</xdr:rowOff>
    </xdr:from>
    <xdr:to>
      <xdr:col>14</xdr:col>
      <xdr:colOff>438150</xdr:colOff>
      <xdr:row>3</xdr:row>
      <xdr:rowOff>154305</xdr:rowOff>
    </xdr:to>
    <xdr:pic>
      <xdr:nvPicPr>
        <xdr:cNvPr id="3" name="Immagine 2" descr="C:\Users\Massimo\Desktop\Presentazione standard3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0"/>
          <a:ext cx="714375" cy="725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194734</xdr:colOff>
      <xdr:row>6</xdr:row>
      <xdr:rowOff>114300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42875"/>
          <a:ext cx="4004734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528109</xdr:colOff>
      <xdr:row>6</xdr:row>
      <xdr:rowOff>114300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2875"/>
          <a:ext cx="4004734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461434</xdr:colOff>
      <xdr:row>6</xdr:row>
      <xdr:rowOff>114300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42875"/>
          <a:ext cx="4004734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461434</xdr:colOff>
      <xdr:row>6</xdr:row>
      <xdr:rowOff>114300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2875"/>
          <a:ext cx="4004734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528109</xdr:colOff>
      <xdr:row>6</xdr:row>
      <xdr:rowOff>114300</xdr:rowOff>
    </xdr:to>
    <xdr:pic>
      <xdr:nvPicPr>
        <xdr:cNvPr id="5" name="Immagine 4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2875"/>
          <a:ext cx="4004734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2174875</xdr:colOff>
      <xdr:row>2</xdr:row>
      <xdr:rowOff>95885</xdr:rowOff>
    </xdr:to>
    <xdr:pic>
      <xdr:nvPicPr>
        <xdr:cNvPr id="2" name="Immagine 1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4475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333375</xdr:colOff>
      <xdr:row>0</xdr:row>
      <xdr:rowOff>0</xdr:rowOff>
    </xdr:from>
    <xdr:to>
      <xdr:col>14</xdr:col>
      <xdr:colOff>438150</xdr:colOff>
      <xdr:row>3</xdr:row>
      <xdr:rowOff>154305</xdr:rowOff>
    </xdr:to>
    <xdr:pic>
      <xdr:nvPicPr>
        <xdr:cNvPr id="3" name="Immagine 2" descr="C:\Users\Massimo\Desktop\Presentazione standard3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0"/>
          <a:ext cx="714375" cy="725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385234</xdr:colOff>
      <xdr:row>6</xdr:row>
      <xdr:rowOff>19050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42875"/>
          <a:ext cx="4004734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142875</xdr:rowOff>
    </xdr:from>
    <xdr:to>
      <xdr:col>7</xdr:col>
      <xdr:colOff>385234</xdr:colOff>
      <xdr:row>6</xdr:row>
      <xdr:rowOff>19050</xdr:rowOff>
    </xdr:to>
    <xdr:pic>
      <xdr:nvPicPr>
        <xdr:cNvPr id="5" name="Immagine 4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42875"/>
          <a:ext cx="4004734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147109</xdr:colOff>
      <xdr:row>6</xdr:row>
      <xdr:rowOff>76200</xdr:rowOff>
    </xdr:to>
    <xdr:pic>
      <xdr:nvPicPr>
        <xdr:cNvPr id="6" name="Immagine 5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42875"/>
          <a:ext cx="4004734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142875</xdr:rowOff>
    </xdr:from>
    <xdr:to>
      <xdr:col>8</xdr:col>
      <xdr:colOff>147109</xdr:colOff>
      <xdr:row>6</xdr:row>
      <xdr:rowOff>76200</xdr:rowOff>
    </xdr:to>
    <xdr:pic>
      <xdr:nvPicPr>
        <xdr:cNvPr id="7" name="Immagine 6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42875"/>
          <a:ext cx="4004734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194734</xdr:colOff>
      <xdr:row>6</xdr:row>
      <xdr:rowOff>133350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42875"/>
          <a:ext cx="4004734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142875</xdr:rowOff>
    </xdr:from>
    <xdr:to>
      <xdr:col>8</xdr:col>
      <xdr:colOff>194734</xdr:colOff>
      <xdr:row>6</xdr:row>
      <xdr:rowOff>133350</xdr:rowOff>
    </xdr:to>
    <xdr:pic>
      <xdr:nvPicPr>
        <xdr:cNvPr id="5" name="Immagine 4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42875"/>
          <a:ext cx="4004734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51859</xdr:colOff>
      <xdr:row>5</xdr:row>
      <xdr:rowOff>47625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42875"/>
          <a:ext cx="4004734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7</xdr:col>
      <xdr:colOff>585259</xdr:colOff>
      <xdr:row>5</xdr:row>
      <xdr:rowOff>95250</xdr:rowOff>
    </xdr:to>
    <xdr:pic>
      <xdr:nvPicPr>
        <xdr:cNvPr id="5" name="Immagine 4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42875"/>
          <a:ext cx="4004734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109009</xdr:colOff>
      <xdr:row>5</xdr:row>
      <xdr:rowOff>142875</xdr:rowOff>
    </xdr:to>
    <xdr:pic>
      <xdr:nvPicPr>
        <xdr:cNvPr id="4" name="Immagine 3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42875"/>
          <a:ext cx="4004734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142875</xdr:rowOff>
    </xdr:from>
    <xdr:to>
      <xdr:col>8</xdr:col>
      <xdr:colOff>109009</xdr:colOff>
      <xdr:row>6</xdr:row>
      <xdr:rowOff>0</xdr:rowOff>
    </xdr:to>
    <xdr:pic>
      <xdr:nvPicPr>
        <xdr:cNvPr id="5" name="Immagine 4" descr="Risultati immagini per federazione ciclistica pugl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42875"/>
          <a:ext cx="4004734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1"/>
  <sheetViews>
    <sheetView tabSelected="1" workbookViewId="0">
      <selection activeCell="E9" sqref="E9"/>
    </sheetView>
  </sheetViews>
  <sheetFormatPr defaultRowHeight="15" x14ac:dyDescent="0.25"/>
  <cols>
    <col min="1" max="1" width="9.140625" style="60"/>
    <col min="2" max="2" width="37.7109375" style="60" bestFit="1" customWidth="1"/>
    <col min="3" max="3" width="9.7109375" style="60" bestFit="1" customWidth="1"/>
    <col min="4" max="15" width="9.140625" style="60"/>
    <col min="16" max="16" width="9.140625" style="61"/>
    <col min="17" max="16384" width="9.140625" style="25"/>
  </cols>
  <sheetData>
    <row r="4" spans="1:16" ht="46.5" x14ac:dyDescent="0.7">
      <c r="A4" s="115"/>
      <c r="B4" s="116"/>
      <c r="C4" s="117" t="s">
        <v>368</v>
      </c>
      <c r="D4" s="118"/>
      <c r="E4" s="117"/>
      <c r="F4" s="100"/>
      <c r="G4" s="100"/>
      <c r="H4" s="100"/>
      <c r="I4" s="100"/>
      <c r="J4" s="100"/>
      <c r="K4" s="100"/>
      <c r="L4" s="100"/>
    </row>
    <row r="5" spans="1:16" ht="31.5" x14ac:dyDescent="0.5">
      <c r="A5" s="119"/>
      <c r="B5" s="120" t="s">
        <v>369</v>
      </c>
      <c r="C5" s="121" t="s">
        <v>370</v>
      </c>
      <c r="D5" s="118"/>
      <c r="E5" s="122"/>
      <c r="F5" s="100"/>
      <c r="G5" s="100"/>
      <c r="H5" s="100"/>
      <c r="I5" s="100"/>
      <c r="J5" s="100"/>
      <c r="K5" s="100"/>
      <c r="L5" s="123"/>
      <c r="M5" s="120" t="s">
        <v>371</v>
      </c>
    </row>
    <row r="7" spans="1:16" x14ac:dyDescent="0.25">
      <c r="A7" s="54" t="s">
        <v>334</v>
      </c>
      <c r="B7" s="54" t="s">
        <v>335</v>
      </c>
      <c r="C7" s="55" t="s">
        <v>340</v>
      </c>
      <c r="D7" s="55" t="s">
        <v>341</v>
      </c>
      <c r="E7" s="55" t="s">
        <v>342</v>
      </c>
      <c r="F7" s="55" t="s">
        <v>343</v>
      </c>
      <c r="G7" s="55" t="s">
        <v>344</v>
      </c>
      <c r="H7" s="55" t="s">
        <v>345</v>
      </c>
      <c r="I7" s="55" t="s">
        <v>346</v>
      </c>
      <c r="J7" s="55" t="s">
        <v>347</v>
      </c>
      <c r="K7" s="55" t="s">
        <v>348</v>
      </c>
      <c r="L7" s="55" t="s">
        <v>349</v>
      </c>
      <c r="M7" s="55" t="s">
        <v>350</v>
      </c>
      <c r="N7" s="55" t="s">
        <v>351</v>
      </c>
      <c r="O7" s="54" t="s">
        <v>338</v>
      </c>
      <c r="P7" s="56" t="s">
        <v>339</v>
      </c>
    </row>
    <row r="8" spans="1:16" x14ac:dyDescent="0.25">
      <c r="A8" s="54" t="s">
        <v>61</v>
      </c>
      <c r="B8" s="57" t="s">
        <v>62</v>
      </c>
      <c r="C8" s="124">
        <f ca="1">SUMIF('esordienti 1anno'!$D$14:$Q$1000,$A8,'esordienti 1anno'!$Q$14:$Q$1000)</f>
        <v>185</v>
      </c>
      <c r="D8" s="124">
        <f ca="1">SUMIF('esordienti 2anno'!$D$14:$Q$1001,$A8,'esordienti 2anno'!$Q$14:$Q$1001)</f>
        <v>135</v>
      </c>
      <c r="E8" s="124">
        <f ca="1">SUMIF('esordienti donne 1anno'!$D$14:$Q$1001,$A8,'esordienti donne 1anno'!$Q$14:$Q$1001)</f>
        <v>0</v>
      </c>
      <c r="F8" s="124">
        <f ca="1">SUMIF('esordienti donne 2anno'!$D$14:$Q$1002,$A8,'esordienti donne 2anno'!$Q$14:$Q$1002)</f>
        <v>280</v>
      </c>
      <c r="G8" s="124">
        <f ca="1">SUMIF('allievi 1anno'!$D$14:$Q$1000,$A8,'allievi 1anno'!$Q$14:$Q$1000)</f>
        <v>0</v>
      </c>
      <c r="H8" s="124">
        <f ca="1">SUMIF('allievi 2anno'!$D$14:$Q$1000,$A8,'allievi 2anno'!$Q$14:$Q$1000)</f>
        <v>284</v>
      </c>
      <c r="I8" s="124">
        <f ca="1">SUMIF('donna allieve 2anno'!$D$14:$Q$1001,$A8,'donna allieve 2anno'!$Q$14:$Q$1001)</f>
        <v>220</v>
      </c>
      <c r="J8" s="124">
        <f ca="1">SUMIF('junior maschile'!$D$14:$N$1000,$A8,'junior maschile'!$N$14:$N$1000)</f>
        <v>406</v>
      </c>
      <c r="K8" s="124">
        <f ca="1">SUMIF('junior femminile'!$D$14:$M$1000,$A8,'junior femminile'!$M$14:$M$1000)</f>
        <v>0</v>
      </c>
      <c r="L8" s="124">
        <f ca="1">SUMIF('elite maschile'!$D$14:$M$1000,$A8,'elite maschile'!$M$14:$M$1000)</f>
        <v>70</v>
      </c>
      <c r="M8" s="124">
        <f ca="1">SUMIF('under 23 maschile'!$D$14:$M$1000,$A8,'under 23 maschile'!$M$14:$M$1000)</f>
        <v>135</v>
      </c>
      <c r="N8" s="124">
        <f ca="1">SUMIF('elite Donne'!$D$14:$M$1000,$A8,'elite Donne'!$M$14:$M$1000)</f>
        <v>70</v>
      </c>
      <c r="O8" s="125">
        <f t="shared" ref="O8:O31" ca="1" si="0">SUM(C8:N8)</f>
        <v>1785</v>
      </c>
      <c r="P8" s="126">
        <f t="shared" ref="P8:P31" ca="1" si="1">RANK(O8,O:O)</f>
        <v>1</v>
      </c>
    </row>
    <row r="9" spans="1:16" x14ac:dyDescent="0.25">
      <c r="A9" s="54" t="s">
        <v>21</v>
      </c>
      <c r="B9" s="57" t="s">
        <v>22</v>
      </c>
      <c r="C9" s="124">
        <f ca="1">SUMIF('esordienti 1anno'!$D$14:$Q$1000,$A9,'esordienti 1anno'!$Q$14:$Q$1000)</f>
        <v>0</v>
      </c>
      <c r="D9" s="124">
        <f ca="1">SUMIF('esordienti 2anno'!$D$14:$Q$1001,$A9,'esordienti 2anno'!$Q$14:$Q$1001)</f>
        <v>601</v>
      </c>
      <c r="E9" s="124">
        <f ca="1">SUMIF('esordienti donne 1anno'!$D$14:$Q$1001,$A9,'esordienti donne 1anno'!$Q$14:$Q$1001)</f>
        <v>0</v>
      </c>
      <c r="F9" s="124">
        <f ca="1">SUMIF('esordienti donne 2anno'!$D$14:$Q$1002,$A9,'esordienti donne 2anno'!$Q$14:$Q$1002)</f>
        <v>0</v>
      </c>
      <c r="G9" s="124">
        <f ca="1">SUMIF('allievi 1anno'!$D$14:$Q$1000,$A9,'allievi 1anno'!$Q$14:$Q$1000)</f>
        <v>454</v>
      </c>
      <c r="H9" s="124">
        <f ca="1">SUMIF('allievi 2anno'!$D$14:$Q$1000,$A9,'allievi 2anno'!$Q$14:$Q$1000)</f>
        <v>58</v>
      </c>
      <c r="I9" s="124">
        <f ca="1">SUMIF('donna allieve 2anno'!$D$14:$Q$1001,$A9,'donna allieve 2anno'!$Q$14:$Q$1001)</f>
        <v>0</v>
      </c>
      <c r="J9" s="124">
        <f ca="1">SUMIF('junior maschile'!$D$14:$N$1000,$A9,'junior maschile'!$N$14:$N$1000)</f>
        <v>349</v>
      </c>
      <c r="K9" s="124">
        <f ca="1">SUMIF('junior femminile'!$D$14:$M$1000,$A9,'junior femminile'!$M$14:$M$1000)</f>
        <v>0</v>
      </c>
      <c r="L9" s="124">
        <f ca="1">SUMIF('elite maschile'!$D$14:$M$1000,$A9,'elite maschile'!$M$14:$M$1000)</f>
        <v>0</v>
      </c>
      <c r="M9" s="124">
        <f ca="1">SUMIF('under 23 maschile'!$D$14:$M$1000,$A9,'under 23 maschile'!$M$14:$M$1000)</f>
        <v>100</v>
      </c>
      <c r="N9" s="124">
        <f ca="1">SUMIF('elite Donne'!$D$14:$M$1000,$A9,'elite Donne'!$M$14:$M$1000)</f>
        <v>0</v>
      </c>
      <c r="O9" s="125">
        <f t="shared" ca="1" si="0"/>
        <v>1562</v>
      </c>
      <c r="P9" s="126">
        <f t="shared" ca="1" si="1"/>
        <v>2</v>
      </c>
    </row>
    <row r="10" spans="1:16" x14ac:dyDescent="0.25">
      <c r="A10" s="54" t="s">
        <v>29</v>
      </c>
      <c r="B10" s="57" t="s">
        <v>30</v>
      </c>
      <c r="C10" s="124">
        <f ca="1">SUMIF('esordienti 1anno'!$D$14:$Q$1000,$A10,'esordienti 1anno'!$Q$14:$Q$1000)</f>
        <v>601</v>
      </c>
      <c r="D10" s="124">
        <f ca="1">SUMIF('esordienti 2anno'!$D$14:$Q$1001,$A10,'esordienti 2anno'!$Q$14:$Q$1001)</f>
        <v>12</v>
      </c>
      <c r="E10" s="124">
        <f ca="1">SUMIF('esordienti donne 1anno'!$D$14:$Q$1001,$A10,'esordienti donne 1anno'!$Q$14:$Q$1001)</f>
        <v>109</v>
      </c>
      <c r="F10" s="124">
        <f ca="1">SUMIF('esordienti donne 2anno'!$D$14:$Q$1002,$A10,'esordienti donne 2anno'!$Q$14:$Q$1002)</f>
        <v>0</v>
      </c>
      <c r="G10" s="124">
        <f ca="1">SUMIF('allievi 1anno'!$D$14:$Q$1000,$A10,'allievi 1anno'!$Q$14:$Q$1000)</f>
        <v>280</v>
      </c>
      <c r="H10" s="124">
        <f ca="1">SUMIF('allievi 2anno'!$D$14:$Q$1000,$A10,'allievi 2anno'!$Q$14:$Q$1000)</f>
        <v>0</v>
      </c>
      <c r="I10" s="124">
        <f ca="1">SUMIF('donna allieve 2anno'!$D$14:$Q$1001,$A10,'donna allieve 2anno'!$Q$14:$Q$1001)</f>
        <v>0</v>
      </c>
      <c r="J10" s="124">
        <f ca="1">SUMIF('junior maschile'!$D$14:$N$1000,$A10,'junior maschile'!$N$14:$N$1000)</f>
        <v>0</v>
      </c>
      <c r="K10" s="124">
        <f ca="1">SUMIF('junior femminile'!$D$14:$M$1000,$A10,'junior femminile'!$M$14:$M$1000)</f>
        <v>0</v>
      </c>
      <c r="L10" s="124">
        <f ca="1">SUMIF('elite maschile'!$D$14:$M$1000,$A10,'elite maschile'!$M$14:$M$1000)</f>
        <v>0</v>
      </c>
      <c r="M10" s="124">
        <f ca="1">SUMIF('under 23 maschile'!$D$14:$M$1000,$A10,'under 23 maschile'!$M$14:$M$1000)</f>
        <v>0</v>
      </c>
      <c r="N10" s="124">
        <f ca="1">SUMIF('elite Donne'!$D$14:$M$1000,$A10,'elite Donne'!$M$14:$M$1000)</f>
        <v>0</v>
      </c>
      <c r="O10" s="125">
        <f t="shared" ca="1" si="0"/>
        <v>1002</v>
      </c>
      <c r="P10" s="126">
        <f t="shared" ca="1" si="1"/>
        <v>3</v>
      </c>
    </row>
    <row r="11" spans="1:16" x14ac:dyDescent="0.25">
      <c r="A11" s="54" t="s">
        <v>17</v>
      </c>
      <c r="B11" s="57" t="s">
        <v>18</v>
      </c>
      <c r="C11" s="124">
        <f ca="1">SUMIF('esordienti 1anno'!$D$14:$Q$1000,$A11,'esordienti 1anno'!$Q$14:$Q$1000)</f>
        <v>305</v>
      </c>
      <c r="D11" s="124">
        <f ca="1">SUMIF('esordienti 2anno'!$D$14:$Q$1001,$A11,'esordienti 2anno'!$Q$14:$Q$1001)</f>
        <v>348</v>
      </c>
      <c r="E11" s="124">
        <f ca="1">SUMIF('esordienti donne 1anno'!$D$14:$Q$1001,$A11,'esordienti donne 1anno'!$Q$14:$Q$1001)</f>
        <v>0</v>
      </c>
      <c r="F11" s="124">
        <f ca="1">SUMIF('esordienti donne 2anno'!$D$14:$Q$1002,$A11,'esordienti donne 2anno'!$Q$14:$Q$1002)</f>
        <v>0</v>
      </c>
      <c r="G11" s="124">
        <f ca="1">SUMIF('allievi 1anno'!$D$14:$Q$1000,$A11,'allievi 1anno'!$Q$14:$Q$1000)</f>
        <v>128</v>
      </c>
      <c r="H11" s="124">
        <f ca="1">SUMIF('allievi 2anno'!$D$14:$Q$1000,$A11,'allievi 2anno'!$Q$14:$Q$1000)</f>
        <v>0</v>
      </c>
      <c r="I11" s="124">
        <f ca="1">SUMIF('donna allieve 2anno'!$D$14:$Q$1001,$A11,'donna allieve 2anno'!$Q$14:$Q$1001)</f>
        <v>0</v>
      </c>
      <c r="J11" s="124">
        <f ca="1">SUMIF('junior maschile'!$D$14:$N$1000,$A11,'junior maschile'!$N$14:$N$1000)</f>
        <v>114</v>
      </c>
      <c r="K11" s="124">
        <f ca="1">SUMIF('junior femminile'!$D$14:$M$1000,$A11,'junior femminile'!$M$14:$M$1000)</f>
        <v>0</v>
      </c>
      <c r="L11" s="124">
        <f ca="1">SUMIF('elite maschile'!$D$14:$M$1000,$A11,'elite maschile'!$M$14:$M$1000)</f>
        <v>0</v>
      </c>
      <c r="M11" s="124">
        <f ca="1">SUMIF('under 23 maschile'!$D$14:$M$1000,$A11,'under 23 maschile'!$M$14:$M$1000)</f>
        <v>0</v>
      </c>
      <c r="N11" s="124">
        <f ca="1">SUMIF('elite Donne'!$D$14:$M$1000,$A11,'elite Donne'!$M$14:$M$1000)</f>
        <v>100</v>
      </c>
      <c r="O11" s="125">
        <f t="shared" ca="1" si="0"/>
        <v>995</v>
      </c>
      <c r="P11" s="126">
        <f t="shared" ca="1" si="1"/>
        <v>4</v>
      </c>
    </row>
    <row r="12" spans="1:16" x14ac:dyDescent="0.25">
      <c r="A12" s="54" t="s">
        <v>49</v>
      </c>
      <c r="B12" s="57" t="s">
        <v>50</v>
      </c>
      <c r="C12" s="124">
        <f ca="1">SUMIF('esordienti 1anno'!$D$14:$Q$1000,$A12,'esordienti 1anno'!$Q$14:$Q$1000)</f>
        <v>216</v>
      </c>
      <c r="D12" s="124">
        <f ca="1">SUMIF('esordienti 2anno'!$D$14:$Q$1001,$A12,'esordienti 2anno'!$Q$14:$Q$1001)</f>
        <v>35</v>
      </c>
      <c r="E12" s="124">
        <f ca="1">SUMIF('esordienti donne 1anno'!$D$14:$Q$1001,$A12,'esordienti donne 1anno'!$Q$14:$Q$1001)</f>
        <v>121</v>
      </c>
      <c r="F12" s="124">
        <f ca="1">SUMIF('esordienti donne 2anno'!$D$14:$Q$1002,$A12,'esordienti donne 2anno'!$Q$14:$Q$1002)</f>
        <v>120</v>
      </c>
      <c r="G12" s="124">
        <f ca="1">SUMIF('allievi 1anno'!$D$14:$Q$1000,$A12,'allievi 1anno'!$Q$14:$Q$1000)</f>
        <v>0</v>
      </c>
      <c r="H12" s="124">
        <f ca="1">SUMIF('allievi 2anno'!$D$14:$Q$1000,$A12,'allievi 2anno'!$Q$14:$Q$1000)</f>
        <v>153</v>
      </c>
      <c r="I12" s="124">
        <f ca="1">SUMIF('donna allieve 2anno'!$D$14:$Q$1001,$A12,'donna allieve 2anno'!$Q$14:$Q$1001)</f>
        <v>0</v>
      </c>
      <c r="J12" s="124">
        <f ca="1">SUMIF('junior maschile'!$D$14:$N$1000,$A12,'junior maschile'!$N$14:$N$1000)</f>
        <v>195</v>
      </c>
      <c r="K12" s="124">
        <f ca="1">SUMIF('junior femminile'!$D$14:$M$1000,$A12,'junior femminile'!$M$14:$M$1000)</f>
        <v>0</v>
      </c>
      <c r="L12" s="124">
        <f ca="1">SUMIF('elite maschile'!$D$14:$M$1000,$A12,'elite maschile'!$M$14:$M$1000)</f>
        <v>0</v>
      </c>
      <c r="M12" s="124">
        <f ca="1">SUMIF('under 23 maschile'!$D$14:$M$1000,$A12,'under 23 maschile'!$M$14:$M$1000)</f>
        <v>0</v>
      </c>
      <c r="N12" s="124">
        <f ca="1">SUMIF('elite Donne'!$D$14:$M$1000,$A12,'elite Donne'!$M$14:$M$1000)</f>
        <v>0</v>
      </c>
      <c r="O12" s="125">
        <f t="shared" ca="1" si="0"/>
        <v>840</v>
      </c>
      <c r="P12" s="126">
        <f t="shared" ca="1" si="1"/>
        <v>5</v>
      </c>
    </row>
    <row r="13" spans="1:16" x14ac:dyDescent="0.25">
      <c r="A13" s="54" t="s">
        <v>41</v>
      </c>
      <c r="B13" s="57" t="s">
        <v>42</v>
      </c>
      <c r="C13" s="124">
        <f ca="1">SUMIF('esordienti 1anno'!$D$14:$Q$1000,$A13,'esordienti 1anno'!$Q$14:$Q$1000)</f>
        <v>486</v>
      </c>
      <c r="D13" s="124">
        <f ca="1">SUMIF('esordienti 2anno'!$D$14:$Q$1001,$A13,'esordienti 2anno'!$Q$14:$Q$1001)</f>
        <v>35</v>
      </c>
      <c r="E13" s="124">
        <f ca="1">SUMIF('esordienti donne 1anno'!$D$14:$Q$1001,$A13,'esordienti donne 1anno'!$Q$14:$Q$1001)</f>
        <v>245</v>
      </c>
      <c r="F13" s="124">
        <f ca="1">SUMIF('esordienti donne 2anno'!$D$14:$Q$1002,$A13,'esordienti donne 2anno'!$Q$14:$Q$1002)</f>
        <v>0</v>
      </c>
      <c r="G13" s="124">
        <f ca="1">SUMIF('allievi 1anno'!$D$14:$Q$1000,$A13,'allievi 1anno'!$Q$14:$Q$1000)</f>
        <v>0</v>
      </c>
      <c r="H13" s="124">
        <f ca="1">SUMIF('allievi 2anno'!$D$14:$Q$1000,$A13,'allievi 2anno'!$Q$14:$Q$1000)</f>
        <v>0</v>
      </c>
      <c r="I13" s="124">
        <f ca="1">SUMIF('donna allieve 2anno'!$D$14:$Q$1001,$A13,'donna allieve 2anno'!$Q$14:$Q$1001)</f>
        <v>0</v>
      </c>
      <c r="J13" s="124">
        <f ca="1">SUMIF('junior maschile'!$D$14:$N$1000,$A13,'junior maschile'!$N$14:$N$1000)</f>
        <v>0</v>
      </c>
      <c r="K13" s="124">
        <f ca="1">SUMIF('junior femminile'!$D$14:$M$1000,$A13,'junior femminile'!$M$14:$M$1000)</f>
        <v>0</v>
      </c>
      <c r="L13" s="124">
        <f ca="1">SUMIF('elite maschile'!$D$14:$M$1000,$A13,'elite maschile'!$M$14:$M$1000)</f>
        <v>0</v>
      </c>
      <c r="M13" s="124">
        <f ca="1">SUMIF('under 23 maschile'!$D$14:$M$1000,$A13,'under 23 maschile'!$M$14:$M$1000)</f>
        <v>0</v>
      </c>
      <c r="N13" s="124">
        <f ca="1">SUMIF('elite Donne'!$D$14:$M$1000,$A13,'elite Donne'!$M$14:$M$1000)</f>
        <v>0</v>
      </c>
      <c r="O13" s="125">
        <f t="shared" ca="1" si="0"/>
        <v>766</v>
      </c>
      <c r="P13" s="126">
        <f t="shared" ca="1" si="1"/>
        <v>6</v>
      </c>
    </row>
    <row r="14" spans="1:16" x14ac:dyDescent="0.25">
      <c r="A14" s="54" t="s">
        <v>37</v>
      </c>
      <c r="B14" s="57" t="s">
        <v>38</v>
      </c>
      <c r="C14" s="124">
        <f ca="1">SUMIF('esordienti 1anno'!$D$14:$Q$1000,$A14,'esordienti 1anno'!$Q$14:$Q$1000)</f>
        <v>0</v>
      </c>
      <c r="D14" s="124">
        <f ca="1">SUMIF('esordienti 2anno'!$D$14:$Q$1001,$A14,'esordienti 2anno'!$Q$14:$Q$1001)</f>
        <v>155</v>
      </c>
      <c r="E14" s="124">
        <f ca="1">SUMIF('esordienti donne 1anno'!$D$14:$Q$1001,$A14,'esordienti donne 1anno'!$Q$14:$Q$1001)</f>
        <v>0</v>
      </c>
      <c r="F14" s="124">
        <f ca="1">SUMIF('esordienti donne 2anno'!$D$14:$Q$1002,$A14,'esordienti donne 2anno'!$Q$14:$Q$1002)</f>
        <v>0</v>
      </c>
      <c r="G14" s="124">
        <f ca="1">SUMIF('allievi 1anno'!$D$14:$Q$1000,$A14,'allievi 1anno'!$Q$14:$Q$1000)</f>
        <v>425</v>
      </c>
      <c r="H14" s="124">
        <f ca="1">SUMIF('allievi 2anno'!$D$14:$Q$1000,$A14,'allievi 2anno'!$Q$14:$Q$1000)</f>
        <v>49</v>
      </c>
      <c r="I14" s="124">
        <f ca="1">SUMIF('donna allieve 2anno'!$D$14:$Q$1001,$A14,'donna allieve 2anno'!$Q$14:$Q$1001)</f>
        <v>0</v>
      </c>
      <c r="J14" s="124">
        <f ca="1">SUMIF('junior maschile'!$D$14:$N$1000,$A14,'junior maschile'!$N$14:$N$1000)</f>
        <v>0</v>
      </c>
      <c r="K14" s="124">
        <f ca="1">SUMIF('junior femminile'!$D$14:$M$1000,$A14,'junior femminile'!$M$14:$M$1000)</f>
        <v>0</v>
      </c>
      <c r="L14" s="124">
        <f ca="1">SUMIF('elite maschile'!$D$14:$M$1000,$A14,'elite maschile'!$M$14:$M$1000)</f>
        <v>0</v>
      </c>
      <c r="M14" s="124">
        <f ca="1">SUMIF('under 23 maschile'!$D$14:$M$1000,$A14,'under 23 maschile'!$M$14:$M$1000)</f>
        <v>0</v>
      </c>
      <c r="N14" s="124">
        <f ca="1">SUMIF('elite Donne'!$D$14:$M$1000,$A14,'elite Donne'!$M$14:$M$1000)</f>
        <v>0</v>
      </c>
      <c r="O14" s="125">
        <f t="shared" ca="1" si="0"/>
        <v>629</v>
      </c>
      <c r="P14" s="126">
        <f t="shared" ca="1" si="1"/>
        <v>7</v>
      </c>
    </row>
    <row r="15" spans="1:16" x14ac:dyDescent="0.25">
      <c r="A15" s="54" t="s">
        <v>169</v>
      </c>
      <c r="B15" s="57" t="s">
        <v>170</v>
      </c>
      <c r="C15" s="124">
        <f ca="1">SUMIF('esordienti 1anno'!$D$14:$Q$1000,$A15,'esordienti 1anno'!$Q$14:$Q$1000)</f>
        <v>0</v>
      </c>
      <c r="D15" s="124">
        <f ca="1">SUMIF('esordienti 2anno'!$D$14:$Q$1001,$A15,'esordienti 2anno'!$Q$14:$Q$1001)</f>
        <v>0</v>
      </c>
      <c r="E15" s="124">
        <f ca="1">SUMIF('esordienti donne 1anno'!$D$14:$Q$1001,$A15,'esordienti donne 1anno'!$Q$14:$Q$1001)</f>
        <v>0</v>
      </c>
      <c r="F15" s="124">
        <f ca="1">SUMIF('esordienti donne 2anno'!$D$14:$Q$1002,$A15,'esordienti donne 2anno'!$Q$14:$Q$1002)</f>
        <v>0</v>
      </c>
      <c r="G15" s="124">
        <f ca="1">SUMIF('allievi 1anno'!$D$14:$Q$1000,$A15,'allievi 1anno'!$Q$14:$Q$1000)</f>
        <v>302</v>
      </c>
      <c r="H15" s="124">
        <f ca="1">SUMIF('allievi 2anno'!$D$14:$Q$1000,$A15,'allievi 2anno'!$Q$14:$Q$1000)</f>
        <v>295</v>
      </c>
      <c r="I15" s="124">
        <f ca="1">SUMIF('donna allieve 2anno'!$D$14:$Q$1001,$A15,'donna allieve 2anno'!$Q$14:$Q$1001)</f>
        <v>0</v>
      </c>
      <c r="J15" s="124">
        <f ca="1">SUMIF('junior maschile'!$D$14:$N$1000,$A15,'junior maschile'!$N$14:$N$1000)</f>
        <v>0</v>
      </c>
      <c r="K15" s="124">
        <f ca="1">SUMIF('junior femminile'!$D$14:$M$1000,$A15,'junior femminile'!$M$14:$M$1000)</f>
        <v>0</v>
      </c>
      <c r="L15" s="124">
        <f ca="1">SUMIF('elite maschile'!$D$14:$M$1000,$A15,'elite maschile'!$M$14:$M$1000)</f>
        <v>0</v>
      </c>
      <c r="M15" s="124">
        <f ca="1">SUMIF('under 23 maschile'!$D$14:$M$1000,$A15,'under 23 maschile'!$M$14:$M$1000)</f>
        <v>0</v>
      </c>
      <c r="N15" s="124">
        <f ca="1">SUMIF('elite Donne'!$D$14:$M$1000,$A15,'elite Donne'!$M$14:$M$1000)</f>
        <v>0</v>
      </c>
      <c r="O15" s="125">
        <f t="shared" ca="1" si="0"/>
        <v>597</v>
      </c>
      <c r="P15" s="126">
        <f t="shared" ca="1" si="1"/>
        <v>8</v>
      </c>
    </row>
    <row r="16" spans="1:16" x14ac:dyDescent="0.25">
      <c r="A16" s="54" t="s">
        <v>53</v>
      </c>
      <c r="B16" s="57" t="s">
        <v>54</v>
      </c>
      <c r="C16" s="124">
        <f ca="1">SUMIF('esordienti 1anno'!$D$14:$Q$1000,$A16,'esordienti 1anno'!$Q$14:$Q$1000)</f>
        <v>0</v>
      </c>
      <c r="D16" s="124">
        <f ca="1">SUMIF('esordienti 2anno'!$D$14:$Q$1001,$A16,'esordienti 2anno'!$Q$14:$Q$1001)</f>
        <v>124</v>
      </c>
      <c r="E16" s="124">
        <f ca="1">SUMIF('esordienti donne 1anno'!$D$14:$Q$1001,$A16,'esordienti donne 1anno'!$Q$14:$Q$1001)</f>
        <v>0</v>
      </c>
      <c r="F16" s="124">
        <f ca="1">SUMIF('esordienti donne 2anno'!$D$14:$Q$1002,$A16,'esordienti donne 2anno'!$Q$14:$Q$1002)</f>
        <v>86</v>
      </c>
      <c r="G16" s="124">
        <f ca="1">SUMIF('allievi 1anno'!$D$14:$Q$1000,$A16,'allievi 1anno'!$Q$14:$Q$1000)</f>
        <v>0</v>
      </c>
      <c r="H16" s="124">
        <f ca="1">SUMIF('allievi 2anno'!$D$14:$Q$1000,$A16,'allievi 2anno'!$Q$14:$Q$1000)</f>
        <v>0</v>
      </c>
      <c r="I16" s="124">
        <f ca="1">SUMIF('donna allieve 2anno'!$D$14:$Q$1001,$A16,'donna allieve 2anno'!$Q$14:$Q$1001)</f>
        <v>210</v>
      </c>
      <c r="J16" s="124">
        <f ca="1">SUMIF('junior maschile'!$D$14:$N$1000,$A16,'junior maschile'!$N$14:$N$1000)</f>
        <v>0</v>
      </c>
      <c r="K16" s="124">
        <f ca="1">SUMIF('junior femminile'!$D$14:$M$1000,$A16,'junior femminile'!$M$14:$M$1000)</f>
        <v>140</v>
      </c>
      <c r="L16" s="124">
        <f ca="1">SUMIF('elite maschile'!$D$14:$M$1000,$A16,'elite maschile'!$M$14:$M$1000)</f>
        <v>0</v>
      </c>
      <c r="M16" s="124">
        <f ca="1">SUMIF('under 23 maschile'!$D$14:$M$1000,$A16,'under 23 maschile'!$M$14:$M$1000)</f>
        <v>0</v>
      </c>
      <c r="N16" s="124">
        <f ca="1">SUMIF('elite Donne'!$D$14:$M$1000,$A16,'elite Donne'!$M$14:$M$1000)</f>
        <v>0</v>
      </c>
      <c r="O16" s="125">
        <f t="shared" ca="1" si="0"/>
        <v>560</v>
      </c>
      <c r="P16" s="126">
        <f t="shared" ca="1" si="1"/>
        <v>9</v>
      </c>
    </row>
    <row r="17" spans="1:16" x14ac:dyDescent="0.25">
      <c r="A17" s="54" t="s">
        <v>33</v>
      </c>
      <c r="B17" s="57" t="s">
        <v>34</v>
      </c>
      <c r="C17" s="124">
        <f ca="1">SUMIF('esordienti 1anno'!$D$14:$Q$1000,$A17,'esordienti 1anno'!$Q$14:$Q$1000)</f>
        <v>0</v>
      </c>
      <c r="D17" s="124">
        <f ca="1">SUMIF('esordienti 2anno'!$D$14:$Q$1001,$A17,'esordienti 2anno'!$Q$14:$Q$1001)</f>
        <v>187</v>
      </c>
      <c r="E17" s="124">
        <f ca="1">SUMIF('esordienti donne 1anno'!$D$14:$Q$1001,$A17,'esordienti donne 1anno'!$Q$14:$Q$1001)</f>
        <v>0</v>
      </c>
      <c r="F17" s="124">
        <f ca="1">SUMIF('esordienti donne 2anno'!$D$14:$Q$1002,$A17,'esordienti donne 2anno'!$Q$14:$Q$1002)</f>
        <v>0</v>
      </c>
      <c r="G17" s="124">
        <f ca="1">SUMIF('allievi 1anno'!$D$14:$Q$1000,$A17,'allievi 1anno'!$Q$14:$Q$1000)</f>
        <v>0</v>
      </c>
      <c r="H17" s="124">
        <f ca="1">SUMIF('allievi 2anno'!$D$14:$Q$1000,$A17,'allievi 2anno'!$Q$14:$Q$1000)</f>
        <v>212</v>
      </c>
      <c r="I17" s="124">
        <f ca="1">SUMIF('donna allieve 2anno'!$D$14:$Q$1001,$A17,'donna allieve 2anno'!$Q$14:$Q$1001)</f>
        <v>0</v>
      </c>
      <c r="J17" s="124">
        <f ca="1">SUMIF('junior maschile'!$D$14:$N$1000,$A17,'junior maschile'!$N$14:$N$1000)</f>
        <v>110</v>
      </c>
      <c r="K17" s="124">
        <f ca="1">SUMIF('junior femminile'!$D$14:$M$1000,$A17,'junior femminile'!$M$14:$M$1000)</f>
        <v>0</v>
      </c>
      <c r="L17" s="124">
        <f ca="1">SUMIF('elite maschile'!$D$14:$M$1000,$A17,'elite maschile'!$M$14:$M$1000)</f>
        <v>0</v>
      </c>
      <c r="M17" s="124">
        <f ca="1">SUMIF('under 23 maschile'!$D$14:$M$1000,$A17,'under 23 maschile'!$M$14:$M$1000)</f>
        <v>0</v>
      </c>
      <c r="N17" s="124">
        <f ca="1">SUMIF('elite Donne'!$D$14:$M$1000,$A17,'elite Donne'!$M$14:$M$1000)</f>
        <v>0</v>
      </c>
      <c r="O17" s="125">
        <f t="shared" ca="1" si="0"/>
        <v>509</v>
      </c>
      <c r="P17" s="126">
        <f t="shared" ca="1" si="1"/>
        <v>10</v>
      </c>
    </row>
    <row r="18" spans="1:16" x14ac:dyDescent="0.25">
      <c r="A18" s="54" t="s">
        <v>79</v>
      </c>
      <c r="B18" s="57" t="s">
        <v>336</v>
      </c>
      <c r="C18" s="124">
        <f ca="1">SUMIF('esordienti 1anno'!$D$14:$Q$1000,$A18,'esordienti 1anno'!$Q$14:$Q$1000)</f>
        <v>55</v>
      </c>
      <c r="D18" s="124">
        <f ca="1">SUMIF('esordienti 2anno'!$D$14:$Q$1001,$A18,'esordienti 2anno'!$Q$14:$Q$1001)</f>
        <v>65</v>
      </c>
      <c r="E18" s="124">
        <f ca="1">SUMIF('esordienti donne 1anno'!$D$14:$Q$1001,$A18,'esordienti donne 1anno'!$Q$14:$Q$1001)</f>
        <v>0</v>
      </c>
      <c r="F18" s="124">
        <f ca="1">SUMIF('esordienti donne 2anno'!$D$14:$Q$1002,$A18,'esordienti donne 2anno'!$Q$14:$Q$1002)</f>
        <v>0</v>
      </c>
      <c r="G18" s="124">
        <f ca="1">SUMIF('allievi 1anno'!$D$14:$Q$1000,$A18,'allievi 1anno'!$Q$14:$Q$1000)</f>
        <v>364</v>
      </c>
      <c r="H18" s="124">
        <f ca="1">SUMIF('allievi 2anno'!$D$14:$Q$1000,$A18,'allievi 2anno'!$Q$14:$Q$1000)</f>
        <v>0</v>
      </c>
      <c r="I18" s="124">
        <f ca="1">SUMIF('donna allieve 2anno'!$D$14:$Q$1001,$A18,'donna allieve 2anno'!$Q$14:$Q$1001)</f>
        <v>0</v>
      </c>
      <c r="J18" s="124">
        <f ca="1">SUMIF('junior maschile'!$D$14:$N$1000,$A18,'junior maschile'!$N$14:$N$1000)</f>
        <v>0</v>
      </c>
      <c r="K18" s="124">
        <f ca="1">SUMIF('junior femminile'!$D$14:$M$1000,$A18,'junior femminile'!$M$14:$M$1000)</f>
        <v>0</v>
      </c>
      <c r="L18" s="124">
        <f ca="1">SUMIF('elite maschile'!$D$14:$M$1000,$A18,'elite maschile'!$M$14:$M$1000)</f>
        <v>0</v>
      </c>
      <c r="M18" s="124">
        <f ca="1">SUMIF('under 23 maschile'!$D$14:$M$1000,$A18,'under 23 maschile'!$M$14:$M$1000)</f>
        <v>0</v>
      </c>
      <c r="N18" s="124">
        <f ca="1">SUMIF('elite Donne'!$D$14:$M$1000,$A18,'elite Donne'!$M$14:$M$1000)</f>
        <v>0</v>
      </c>
      <c r="O18" s="125">
        <f t="shared" ca="1" si="0"/>
        <v>484</v>
      </c>
      <c r="P18" s="126">
        <f t="shared" ca="1" si="1"/>
        <v>11</v>
      </c>
    </row>
    <row r="19" spans="1:16" x14ac:dyDescent="0.25">
      <c r="A19" s="54" t="s">
        <v>58</v>
      </c>
      <c r="B19" s="57" t="s">
        <v>59</v>
      </c>
      <c r="C19" s="124">
        <f ca="1">SUMIF('esordienti 1anno'!$D$14:$Q$1000,$A19,'esordienti 1anno'!$Q$14:$Q$1000)</f>
        <v>31</v>
      </c>
      <c r="D19" s="124">
        <f ca="1">SUMIF('esordienti 2anno'!$D$14:$Q$1001,$A19,'esordienti 2anno'!$Q$14:$Q$1001)</f>
        <v>165</v>
      </c>
      <c r="E19" s="124">
        <f ca="1">SUMIF('esordienti donne 1anno'!$D$14:$Q$1001,$A19,'esordienti donne 1anno'!$Q$14:$Q$1001)</f>
        <v>0</v>
      </c>
      <c r="F19" s="124">
        <f ca="1">SUMIF('esordienti donne 2anno'!$D$14:$Q$1002,$A19,'esordienti donne 2anno'!$Q$14:$Q$1002)</f>
        <v>0</v>
      </c>
      <c r="G19" s="124">
        <f ca="1">SUMIF('allievi 1anno'!$D$14:$Q$1000,$A19,'allievi 1anno'!$Q$14:$Q$1000)</f>
        <v>59</v>
      </c>
      <c r="H19" s="124">
        <f ca="1">SUMIF('allievi 2anno'!$D$14:$Q$1000,$A19,'allievi 2anno'!$Q$14:$Q$1000)</f>
        <v>93</v>
      </c>
      <c r="I19" s="124">
        <f ca="1">SUMIF('donna allieve 2anno'!$D$14:$Q$1001,$A19,'donna allieve 2anno'!$Q$14:$Q$1001)</f>
        <v>78</v>
      </c>
      <c r="J19" s="124">
        <f ca="1">SUMIF('junior maschile'!$D$14:$N$1000,$A19,'junior maschile'!$N$14:$N$1000)</f>
        <v>0</v>
      </c>
      <c r="K19" s="124">
        <f ca="1">SUMIF('junior femminile'!$D$14:$M$1000,$A19,'junior femminile'!$M$14:$M$1000)</f>
        <v>0</v>
      </c>
      <c r="L19" s="124">
        <f ca="1">SUMIF('elite maschile'!$D$14:$M$1000,$A19,'elite maschile'!$M$14:$M$1000)</f>
        <v>0</v>
      </c>
      <c r="M19" s="124">
        <f ca="1">SUMIF('under 23 maschile'!$D$14:$M$1000,$A19,'under 23 maschile'!$M$14:$M$1000)</f>
        <v>0</v>
      </c>
      <c r="N19" s="124">
        <f ca="1">SUMIF('elite Donne'!$D$14:$M$1000,$A19,'elite Donne'!$M$14:$M$1000)</f>
        <v>0</v>
      </c>
      <c r="O19" s="125">
        <f t="shared" ca="1" si="0"/>
        <v>426</v>
      </c>
      <c r="P19" s="126">
        <f t="shared" ca="1" si="1"/>
        <v>12</v>
      </c>
    </row>
    <row r="20" spans="1:16" x14ac:dyDescent="0.25">
      <c r="A20" s="54" t="s">
        <v>165</v>
      </c>
      <c r="B20" s="57" t="s">
        <v>166</v>
      </c>
      <c r="C20" s="124">
        <f ca="1">SUMIF('esordienti 1anno'!$D$14:$Q$1000,$A20,'esordienti 1anno'!$Q$14:$Q$1000)</f>
        <v>0</v>
      </c>
      <c r="D20" s="124">
        <f ca="1">SUMIF('esordienti 2anno'!$D$14:$Q$1001,$A20,'esordienti 2anno'!$Q$14:$Q$1001)</f>
        <v>0</v>
      </c>
      <c r="E20" s="124">
        <f ca="1">SUMIF('esordienti donne 1anno'!$D$14:$Q$1001,$A20,'esordienti donne 1anno'!$Q$14:$Q$1001)</f>
        <v>0</v>
      </c>
      <c r="F20" s="124">
        <f ca="1">SUMIF('esordienti donne 2anno'!$D$14:$Q$1002,$A20,'esordienti donne 2anno'!$Q$14:$Q$1002)</f>
        <v>0</v>
      </c>
      <c r="G20" s="124">
        <f ca="1">SUMIF('allievi 1anno'!$D$14:$Q$1000,$A20,'allievi 1anno'!$Q$14:$Q$1000)</f>
        <v>0</v>
      </c>
      <c r="H20" s="124">
        <f ca="1">SUMIF('allievi 2anno'!$D$14:$Q$1000,$A20,'allievi 2anno'!$Q$14:$Q$1000)</f>
        <v>280</v>
      </c>
      <c r="I20" s="124">
        <f ca="1">SUMIF('donna allieve 2anno'!$D$14:$Q$1001,$A20,'donna allieve 2anno'!$Q$14:$Q$1001)</f>
        <v>0</v>
      </c>
      <c r="J20" s="124">
        <f ca="1">SUMIF('junior maschile'!$D$14:$N$1000,$A20,'junior maschile'!$N$14:$N$1000)</f>
        <v>0</v>
      </c>
      <c r="K20" s="124">
        <f ca="1">SUMIF('junior femminile'!$D$14:$M$1000,$A20,'junior femminile'!$M$14:$M$1000)</f>
        <v>0</v>
      </c>
      <c r="L20" s="124">
        <f ca="1">SUMIF('elite maschile'!$D$14:$M$1000,$A20,'elite maschile'!$M$14:$M$1000)</f>
        <v>0</v>
      </c>
      <c r="M20" s="124">
        <f ca="1">SUMIF('under 23 maschile'!$D$14:$M$1000,$A20,'under 23 maschile'!$M$14:$M$1000)</f>
        <v>0</v>
      </c>
      <c r="N20" s="124">
        <f ca="1">SUMIF('elite Donne'!$D$14:$M$1000,$A20,'elite Donne'!$M$14:$M$1000)</f>
        <v>0</v>
      </c>
      <c r="O20" s="125">
        <f t="shared" ca="1" si="0"/>
        <v>280</v>
      </c>
      <c r="P20" s="126">
        <f t="shared" ca="1" si="1"/>
        <v>13</v>
      </c>
    </row>
    <row r="21" spans="1:16" x14ac:dyDescent="0.25">
      <c r="A21" s="54" t="s">
        <v>25</v>
      </c>
      <c r="B21" s="57" t="s">
        <v>26</v>
      </c>
      <c r="C21" s="124">
        <f ca="1">SUMIF('esordienti 1anno'!$D$14:$Q$1000,$A21,'esordienti 1anno'!$Q$14:$Q$1000)</f>
        <v>0</v>
      </c>
      <c r="D21" s="124">
        <f ca="1">SUMIF('esordienti 2anno'!$D$14:$Q$1001,$A21,'esordienti 2anno'!$Q$14:$Q$1001)</f>
        <v>209</v>
      </c>
      <c r="E21" s="124">
        <f ca="1">SUMIF('esordienti donne 1anno'!$D$14:$Q$1001,$A21,'esordienti donne 1anno'!$Q$14:$Q$1001)</f>
        <v>0</v>
      </c>
      <c r="F21" s="124">
        <f ca="1">SUMIF('esordienti donne 2anno'!$D$14:$Q$1002,$A21,'esordienti donne 2anno'!$Q$14:$Q$1002)</f>
        <v>0</v>
      </c>
      <c r="G21" s="124">
        <f ca="1">SUMIF('allievi 1anno'!$D$14:$Q$1000,$A21,'allievi 1anno'!$Q$14:$Q$1000)</f>
        <v>36</v>
      </c>
      <c r="H21" s="124">
        <f ca="1">SUMIF('allievi 2anno'!$D$14:$Q$1000,$A21,'allievi 2anno'!$Q$14:$Q$1000)</f>
        <v>0</v>
      </c>
      <c r="I21" s="124">
        <f ca="1">SUMIF('donna allieve 2anno'!$D$14:$Q$1001,$A21,'donna allieve 2anno'!$Q$14:$Q$1001)</f>
        <v>0</v>
      </c>
      <c r="J21" s="124">
        <f ca="1">SUMIF('junior maschile'!$D$14:$N$1000,$A21,'junior maschile'!$N$14:$N$1000)</f>
        <v>0</v>
      </c>
      <c r="K21" s="124">
        <f ca="1">SUMIF('junior femminile'!$D$14:$M$1000,$A21,'junior femminile'!$M$14:$M$1000)</f>
        <v>0</v>
      </c>
      <c r="L21" s="124">
        <f ca="1">SUMIF('elite maschile'!$D$14:$M$1000,$A21,'elite maschile'!$M$14:$M$1000)</f>
        <v>0</v>
      </c>
      <c r="M21" s="124">
        <f ca="1">SUMIF('under 23 maschile'!$D$14:$M$1000,$A21,'under 23 maschile'!$M$14:$M$1000)</f>
        <v>0</v>
      </c>
      <c r="N21" s="124">
        <f ca="1">SUMIF('elite Donne'!$D$14:$M$1000,$A21,'elite Donne'!$M$14:$M$1000)</f>
        <v>0</v>
      </c>
      <c r="O21" s="125">
        <f t="shared" ca="1" si="0"/>
        <v>245</v>
      </c>
      <c r="P21" s="126">
        <f t="shared" ca="1" si="1"/>
        <v>14</v>
      </c>
    </row>
    <row r="22" spans="1:16" x14ac:dyDescent="0.25">
      <c r="A22" s="54" t="s">
        <v>136</v>
      </c>
      <c r="B22" s="57" t="s">
        <v>306</v>
      </c>
      <c r="C22" s="124">
        <f ca="1">SUMIF('esordienti 1anno'!$D$14:$Q$1000,$A22,'esordienti 1anno'!$Q$14:$Q$1000)</f>
        <v>200</v>
      </c>
      <c r="D22" s="124">
        <f ca="1">SUMIF('esordienti 2anno'!$D$14:$Q$1001,$A22,'esordienti 2anno'!$Q$14:$Q$1001)</f>
        <v>14</v>
      </c>
      <c r="E22" s="124">
        <f ca="1">SUMIF('esordienti donne 1anno'!$D$14:$Q$1001,$A22,'esordienti donne 1anno'!$Q$14:$Q$1001)</f>
        <v>0</v>
      </c>
      <c r="F22" s="124">
        <f ca="1">SUMIF('esordienti donne 2anno'!$D$14:$Q$1002,$A22,'esordienti donne 2anno'!$Q$14:$Q$1002)</f>
        <v>0</v>
      </c>
      <c r="G22" s="124">
        <f ca="1">SUMIF('allievi 1anno'!$D$14:$Q$1000,$A22,'allievi 1anno'!$Q$14:$Q$1000)</f>
        <v>16</v>
      </c>
      <c r="H22" s="124">
        <f ca="1">SUMIF('allievi 2anno'!$D$14:$Q$1000,$A22,'allievi 2anno'!$Q$14:$Q$1000)</f>
        <v>0</v>
      </c>
      <c r="I22" s="124">
        <f ca="1">SUMIF('donna allieve 2anno'!$D$14:$Q$1001,$A22,'donna allieve 2anno'!$Q$14:$Q$1001)</f>
        <v>0</v>
      </c>
      <c r="J22" s="124">
        <f ca="1">SUMIF('junior maschile'!$D$14:$N$1000,$A22,'junior maschile'!$N$14:$N$1000)</f>
        <v>0</v>
      </c>
      <c r="K22" s="124">
        <f ca="1">SUMIF('junior femminile'!$D$14:$M$1000,$A22,'junior femminile'!$M$14:$M$1000)</f>
        <v>0</v>
      </c>
      <c r="L22" s="124">
        <f ca="1">SUMIF('elite maschile'!$D$14:$M$1000,$A22,'elite maschile'!$M$14:$M$1000)</f>
        <v>0</v>
      </c>
      <c r="M22" s="124">
        <f ca="1">SUMIF('under 23 maschile'!$D$14:$M$1000,$A22,'under 23 maschile'!$M$14:$M$1000)</f>
        <v>0</v>
      </c>
      <c r="N22" s="124">
        <f ca="1">SUMIF('elite Donne'!$D$14:$M$1000,$A22,'elite Donne'!$M$14:$M$1000)</f>
        <v>0</v>
      </c>
      <c r="O22" s="125">
        <f t="shared" ca="1" si="0"/>
        <v>230</v>
      </c>
      <c r="P22" s="126">
        <f t="shared" ca="1" si="1"/>
        <v>15</v>
      </c>
    </row>
    <row r="23" spans="1:16" x14ac:dyDescent="0.25">
      <c r="A23" s="54" t="s">
        <v>105</v>
      </c>
      <c r="B23" s="57" t="s">
        <v>337</v>
      </c>
      <c r="C23" s="124">
        <f ca="1">SUMIF('esordienti 1anno'!$D$14:$Q$1000,$A23,'esordienti 1anno'!$Q$14:$Q$1000)</f>
        <v>97</v>
      </c>
      <c r="D23" s="124">
        <f ca="1">SUMIF('esordienti 2anno'!$D$14:$Q$1001,$A23,'esordienti 2anno'!$Q$14:$Q$1001)</f>
        <v>120</v>
      </c>
      <c r="E23" s="124">
        <f ca="1">SUMIF('esordienti donne 1anno'!$D$14:$Q$1001,$A23,'esordienti donne 1anno'!$Q$14:$Q$1001)</f>
        <v>0</v>
      </c>
      <c r="F23" s="124">
        <f ca="1">SUMIF('esordienti donne 2anno'!$D$14:$Q$1002,$A23,'esordienti donne 2anno'!$Q$14:$Q$1002)</f>
        <v>0</v>
      </c>
      <c r="G23" s="124">
        <f ca="1">SUMIF('allievi 1anno'!$D$14:$Q$1000,$A23,'allievi 1anno'!$Q$14:$Q$1000)</f>
        <v>0</v>
      </c>
      <c r="H23" s="124">
        <f ca="1">SUMIF('allievi 2anno'!$D$14:$Q$1000,$A23,'allievi 2anno'!$Q$14:$Q$1000)</f>
        <v>0</v>
      </c>
      <c r="I23" s="124">
        <f ca="1">SUMIF('donna allieve 2anno'!$D$14:$Q$1001,$A23,'donna allieve 2anno'!$Q$14:$Q$1001)</f>
        <v>0</v>
      </c>
      <c r="J23" s="124">
        <f ca="1">SUMIF('junior maschile'!$D$14:$N$1000,$A23,'junior maschile'!$N$14:$N$1000)</f>
        <v>0</v>
      </c>
      <c r="K23" s="124">
        <f ca="1">SUMIF('junior femminile'!$D$14:$M$1000,$A23,'junior femminile'!$M$14:$M$1000)</f>
        <v>0</v>
      </c>
      <c r="L23" s="124">
        <f ca="1">SUMIF('elite maschile'!$D$14:$M$1000,$A23,'elite maschile'!$M$14:$M$1000)</f>
        <v>0</v>
      </c>
      <c r="M23" s="124">
        <f ca="1">SUMIF('under 23 maschile'!$D$14:$M$1000,$A23,'under 23 maschile'!$M$14:$M$1000)</f>
        <v>0</v>
      </c>
      <c r="N23" s="124">
        <f ca="1">SUMIF('elite Donne'!$D$14:$M$1000,$A23,'elite Donne'!$M$14:$M$1000)</f>
        <v>0</v>
      </c>
      <c r="O23" s="125">
        <f t="shared" ca="1" si="0"/>
        <v>217</v>
      </c>
      <c r="P23" s="126">
        <f t="shared" ca="1" si="1"/>
        <v>16</v>
      </c>
    </row>
    <row r="24" spans="1:16" x14ac:dyDescent="0.25">
      <c r="A24" s="54" t="s">
        <v>209</v>
      </c>
      <c r="B24" s="57" t="s">
        <v>210</v>
      </c>
      <c r="C24" s="124">
        <f ca="1">SUMIF('esordienti 1anno'!$D$14:$Q$1000,$A24,'esordienti 1anno'!$Q$14:$Q$1000)</f>
        <v>0</v>
      </c>
      <c r="D24" s="124">
        <f ca="1">SUMIF('esordienti 2anno'!$D$14:$Q$1001,$A24,'esordienti 2anno'!$Q$14:$Q$1001)</f>
        <v>0</v>
      </c>
      <c r="E24" s="124">
        <f ca="1">SUMIF('esordienti donne 1anno'!$D$14:$Q$1001,$A24,'esordienti donne 1anno'!$Q$14:$Q$1001)</f>
        <v>0</v>
      </c>
      <c r="F24" s="124">
        <f ca="1">SUMIF('esordienti donne 2anno'!$D$14:$Q$1002,$A24,'esordienti donne 2anno'!$Q$14:$Q$1002)</f>
        <v>0</v>
      </c>
      <c r="G24" s="124">
        <f ca="1">SUMIF('allievi 1anno'!$D$14:$Q$1000,$A24,'allievi 1anno'!$Q$14:$Q$1000)</f>
        <v>165</v>
      </c>
      <c r="H24" s="124">
        <f ca="1">SUMIF('allievi 2anno'!$D$14:$Q$1000,$A24,'allievi 2anno'!$Q$14:$Q$1000)</f>
        <v>0</v>
      </c>
      <c r="I24" s="124">
        <f ca="1">SUMIF('donna allieve 2anno'!$D$14:$Q$1001,$A24,'donna allieve 2anno'!$Q$14:$Q$1001)</f>
        <v>0</v>
      </c>
      <c r="J24" s="124">
        <f ca="1">SUMIF('junior maschile'!$D$14:$N$1000,$A24,'junior maschile'!$N$14:$N$1000)</f>
        <v>0</v>
      </c>
      <c r="K24" s="124">
        <f ca="1">SUMIF('junior femminile'!$D$14:$M$1000,$A24,'junior femminile'!$M$14:$M$1000)</f>
        <v>0</v>
      </c>
      <c r="L24" s="124">
        <f ca="1">SUMIF('elite maschile'!$D$14:$M$1000,$A24,'elite maschile'!$M$14:$M$1000)</f>
        <v>0</v>
      </c>
      <c r="M24" s="124">
        <f ca="1">SUMIF('under 23 maschile'!$D$14:$M$1000,$A24,'under 23 maschile'!$M$14:$M$1000)</f>
        <v>0</v>
      </c>
      <c r="N24" s="124">
        <f ca="1">SUMIF('elite Donne'!$D$14:$M$1000,$A24,'elite Donne'!$M$14:$M$1000)</f>
        <v>0</v>
      </c>
      <c r="O24" s="125">
        <f t="shared" ca="1" si="0"/>
        <v>165</v>
      </c>
      <c r="P24" s="126">
        <f t="shared" ca="1" si="1"/>
        <v>17</v>
      </c>
    </row>
    <row r="25" spans="1:16" x14ac:dyDescent="0.25">
      <c r="A25" s="54" t="s">
        <v>65</v>
      </c>
      <c r="B25" s="57" t="s">
        <v>66</v>
      </c>
      <c r="C25" s="124">
        <f ca="1">SUMIF('esordienti 1anno'!$D$14:$Q$1000,$A25,'esordienti 1anno'!$Q$14:$Q$1000)</f>
        <v>0</v>
      </c>
      <c r="D25" s="124">
        <f ca="1">SUMIF('esordienti 2anno'!$D$14:$Q$1001,$A25,'esordienti 2anno'!$Q$14:$Q$1001)</f>
        <v>104</v>
      </c>
      <c r="E25" s="124">
        <f ca="1">SUMIF('esordienti donne 1anno'!$D$14:$Q$1001,$A25,'esordienti donne 1anno'!$Q$14:$Q$1001)</f>
        <v>0</v>
      </c>
      <c r="F25" s="124">
        <f ca="1">SUMIF('esordienti donne 2anno'!$D$14:$Q$1002,$A25,'esordienti donne 2anno'!$Q$14:$Q$1002)</f>
        <v>0</v>
      </c>
      <c r="G25" s="124">
        <f ca="1">SUMIF('allievi 1anno'!$D$14:$Q$1000,$A25,'allievi 1anno'!$Q$14:$Q$1000)</f>
        <v>16</v>
      </c>
      <c r="H25" s="124">
        <f ca="1">SUMIF('allievi 2anno'!$D$14:$Q$1000,$A25,'allievi 2anno'!$Q$14:$Q$1000)</f>
        <v>0</v>
      </c>
      <c r="I25" s="124">
        <f ca="1">SUMIF('donna allieve 2anno'!$D$14:$Q$1001,$A25,'donna allieve 2anno'!$Q$14:$Q$1001)</f>
        <v>0</v>
      </c>
      <c r="J25" s="124">
        <f ca="1">SUMIF('junior maschile'!$D$14:$N$1000,$A25,'junior maschile'!$N$14:$N$1000)</f>
        <v>0</v>
      </c>
      <c r="K25" s="124">
        <f ca="1">SUMIF('junior femminile'!$D$14:$M$1000,$A25,'junior femminile'!$M$14:$M$1000)</f>
        <v>0</v>
      </c>
      <c r="L25" s="124">
        <f ca="1">SUMIF('elite maschile'!$D$14:$M$1000,$A25,'elite maschile'!$M$14:$M$1000)</f>
        <v>0</v>
      </c>
      <c r="M25" s="124">
        <f ca="1">SUMIF('under 23 maschile'!$D$14:$M$1000,$A25,'under 23 maschile'!$M$14:$M$1000)</f>
        <v>0</v>
      </c>
      <c r="N25" s="124">
        <f ca="1">SUMIF('elite Donne'!$D$14:$M$1000,$A25,'elite Donne'!$M$14:$M$1000)</f>
        <v>0</v>
      </c>
      <c r="O25" s="125">
        <f t="shared" ca="1" si="0"/>
        <v>120</v>
      </c>
      <c r="P25" s="126">
        <f t="shared" ca="1" si="1"/>
        <v>18</v>
      </c>
    </row>
    <row r="26" spans="1:16" x14ac:dyDescent="0.25">
      <c r="A26" s="54" t="s">
        <v>199</v>
      </c>
      <c r="B26" s="57" t="s">
        <v>200</v>
      </c>
      <c r="C26" s="124">
        <f ca="1">SUMIF('esordienti 1anno'!$D$14:$Q$1000,$A26,'esordienti 1anno'!$Q$14:$Q$1000)</f>
        <v>0</v>
      </c>
      <c r="D26" s="124">
        <f ca="1">SUMIF('esordienti 2anno'!$D$14:$Q$1001,$A26,'esordienti 2anno'!$Q$14:$Q$1001)</f>
        <v>0</v>
      </c>
      <c r="E26" s="124">
        <f ca="1">SUMIF('esordienti donne 1anno'!$D$14:$Q$1001,$A26,'esordienti donne 1anno'!$Q$14:$Q$1001)</f>
        <v>0</v>
      </c>
      <c r="F26" s="124">
        <f ca="1">SUMIF('esordienti donne 2anno'!$D$14:$Q$1002,$A26,'esordienti donne 2anno'!$Q$14:$Q$1002)</f>
        <v>0</v>
      </c>
      <c r="G26" s="124">
        <f ca="1">SUMIF('allievi 1anno'!$D$14:$Q$1000,$A26,'allievi 1anno'!$Q$14:$Q$1000)</f>
        <v>47</v>
      </c>
      <c r="H26" s="124">
        <f ca="1">SUMIF('allievi 2anno'!$D$14:$Q$1000,$A26,'allievi 2anno'!$Q$14:$Q$1000)</f>
        <v>49</v>
      </c>
      <c r="I26" s="124">
        <f ca="1">SUMIF('donna allieve 2anno'!$D$14:$Q$1001,$A26,'donna allieve 2anno'!$Q$14:$Q$1001)</f>
        <v>0</v>
      </c>
      <c r="J26" s="124">
        <f ca="1">SUMIF('junior maschile'!$D$14:$N$1000,$A26,'junior maschile'!$N$14:$N$1000)</f>
        <v>0</v>
      </c>
      <c r="K26" s="124">
        <f ca="1">SUMIF('junior femminile'!$D$14:$M$1000,$A26,'junior femminile'!$M$14:$M$1000)</f>
        <v>0</v>
      </c>
      <c r="L26" s="124">
        <f ca="1">SUMIF('elite maschile'!$D$14:$M$1000,$A26,'elite maschile'!$M$14:$M$1000)</f>
        <v>0</v>
      </c>
      <c r="M26" s="124">
        <f ca="1">SUMIF('under 23 maschile'!$D$14:$M$1000,$A26,'under 23 maschile'!$M$14:$M$1000)</f>
        <v>0</v>
      </c>
      <c r="N26" s="124">
        <f ca="1">SUMIF('elite Donne'!$D$14:$M$1000,$A26,'elite Donne'!$M$14:$M$1000)</f>
        <v>0</v>
      </c>
      <c r="O26" s="125">
        <f t="shared" ca="1" si="0"/>
        <v>96</v>
      </c>
      <c r="P26" s="126">
        <f t="shared" ca="1" si="1"/>
        <v>19</v>
      </c>
    </row>
    <row r="27" spans="1:16" x14ac:dyDescent="0.25">
      <c r="A27" s="54" t="s">
        <v>320</v>
      </c>
      <c r="B27" s="57" t="s">
        <v>321</v>
      </c>
      <c r="C27" s="124">
        <f ca="1">SUMIF('esordienti 1anno'!$D$14:$Q$1000,$A27,'esordienti 1anno'!$Q$14:$Q$1000)</f>
        <v>75</v>
      </c>
      <c r="D27" s="124">
        <f ca="1">SUMIF('esordienti 2anno'!$D$14:$Q$1001,$A27,'esordienti 2anno'!$Q$14:$Q$1001)</f>
        <v>0</v>
      </c>
      <c r="E27" s="124">
        <f ca="1">SUMIF('esordienti donne 1anno'!$D$14:$Q$1001,$A27,'esordienti donne 1anno'!$Q$14:$Q$1001)</f>
        <v>0</v>
      </c>
      <c r="F27" s="124">
        <f ca="1">SUMIF('esordienti donne 2anno'!$D$14:$Q$1002,$A27,'esordienti donne 2anno'!$Q$14:$Q$1002)</f>
        <v>0</v>
      </c>
      <c r="G27" s="124">
        <f ca="1">SUMIF('allievi 1anno'!$D$14:$Q$1000,$A27,'allievi 1anno'!$Q$14:$Q$1000)</f>
        <v>0</v>
      </c>
      <c r="H27" s="124">
        <f ca="1">SUMIF('allievi 2anno'!$D$14:$Q$1000,$A27,'allievi 2anno'!$Q$14:$Q$1000)</f>
        <v>0</v>
      </c>
      <c r="I27" s="124">
        <f ca="1">SUMIF('donna allieve 2anno'!$D$14:$Q$1001,$A27,'donna allieve 2anno'!$Q$14:$Q$1001)</f>
        <v>0</v>
      </c>
      <c r="J27" s="124">
        <f ca="1">SUMIF('junior maschile'!$D$14:$N$1000,$A27,'junior maschile'!$N$14:$N$1000)</f>
        <v>0</v>
      </c>
      <c r="K27" s="124">
        <f ca="1">SUMIF('junior femminile'!$D$14:$M$1000,$A27,'junior femminile'!$M$14:$M$1000)</f>
        <v>0</v>
      </c>
      <c r="L27" s="124">
        <f ca="1">SUMIF('elite maschile'!$D$14:$M$1000,$A27,'elite maschile'!$M$14:$M$1000)</f>
        <v>0</v>
      </c>
      <c r="M27" s="124">
        <f ca="1">SUMIF('under 23 maschile'!$D$14:$M$1000,$A27,'under 23 maschile'!$M$14:$M$1000)</f>
        <v>0</v>
      </c>
      <c r="N27" s="124">
        <f ca="1">SUMIF('elite Donne'!$D$14:$M$1000,$A27,'elite Donne'!$M$14:$M$1000)</f>
        <v>0</v>
      </c>
      <c r="O27" s="125">
        <f t="shared" ca="1" si="0"/>
        <v>75</v>
      </c>
      <c r="P27" s="126">
        <f t="shared" ca="1" si="1"/>
        <v>20</v>
      </c>
    </row>
    <row r="28" spans="1:16" x14ac:dyDescent="0.25">
      <c r="A28" s="54" t="s">
        <v>215</v>
      </c>
      <c r="B28" s="57" t="s">
        <v>216</v>
      </c>
      <c r="C28" s="124">
        <f ca="1">SUMIF('esordienti 1anno'!$D$14:$Q$1000,$A28,'esordienti 1anno'!$Q$14:$Q$1000)</f>
        <v>0</v>
      </c>
      <c r="D28" s="124">
        <f ca="1">SUMIF('esordienti 2anno'!$D$14:$Q$1001,$A28,'esordienti 2anno'!$Q$14:$Q$1001)</f>
        <v>0</v>
      </c>
      <c r="E28" s="124">
        <f ca="1">SUMIF('esordienti donne 1anno'!$D$14:$Q$1001,$A28,'esordienti donne 1anno'!$Q$14:$Q$1001)</f>
        <v>0</v>
      </c>
      <c r="F28" s="124">
        <f ca="1">SUMIF('esordienti donne 2anno'!$D$14:$Q$1002,$A28,'esordienti donne 2anno'!$Q$14:$Q$1002)</f>
        <v>0</v>
      </c>
      <c r="G28" s="124">
        <f ca="1">SUMIF('allievi 1anno'!$D$14:$Q$1000,$A28,'allievi 1anno'!$Q$14:$Q$1000)</f>
        <v>0</v>
      </c>
      <c r="H28" s="124">
        <f ca="1">SUMIF('allievi 2anno'!$D$14:$Q$1000,$A28,'allievi 2anno'!$Q$14:$Q$1000)</f>
        <v>23</v>
      </c>
      <c r="I28" s="124">
        <f ca="1">SUMIF('donna allieve 2anno'!$D$14:$Q$1001,$A28,'donna allieve 2anno'!$Q$14:$Q$1001)</f>
        <v>0</v>
      </c>
      <c r="J28" s="124">
        <f ca="1">SUMIF('junior maschile'!$D$14:$N$1000,$A28,'junior maschile'!$N$14:$N$1000)</f>
        <v>42</v>
      </c>
      <c r="K28" s="124">
        <f ca="1">SUMIF('junior femminile'!$D$14:$M$1000,$A28,'junior femminile'!$M$14:$M$1000)</f>
        <v>0</v>
      </c>
      <c r="L28" s="124">
        <f ca="1">SUMIF('elite maschile'!$D$14:$M$1000,$A28,'elite maschile'!$M$14:$M$1000)</f>
        <v>0</v>
      </c>
      <c r="M28" s="124">
        <f ca="1">SUMIF('under 23 maschile'!$D$14:$M$1000,$A28,'under 23 maschile'!$M$14:$M$1000)</f>
        <v>0</v>
      </c>
      <c r="N28" s="124">
        <f ca="1">SUMIF('elite Donne'!$D$14:$M$1000,$A28,'elite Donne'!$M$14:$M$1000)</f>
        <v>0</v>
      </c>
      <c r="O28" s="125">
        <f t="shared" ca="1" si="0"/>
        <v>65</v>
      </c>
      <c r="P28" s="126">
        <f t="shared" ca="1" si="1"/>
        <v>21</v>
      </c>
    </row>
    <row r="29" spans="1:16" x14ac:dyDescent="0.25">
      <c r="A29" s="54" t="s">
        <v>118</v>
      </c>
      <c r="B29" s="57" t="s">
        <v>119</v>
      </c>
      <c r="C29" s="124">
        <f ca="1">SUMIF('esordienti 1anno'!$D$14:$Q$1000,$A29,'esordienti 1anno'!$Q$14:$Q$1000)</f>
        <v>0</v>
      </c>
      <c r="D29" s="124">
        <f ca="1">SUMIF('esordienti 2anno'!$D$14:$Q$1001,$A29,'esordienti 2anno'!$Q$14:$Q$1001)</f>
        <v>13</v>
      </c>
      <c r="E29" s="124">
        <f ca="1">SUMIF('esordienti donne 1anno'!$D$14:$Q$1001,$A29,'esordienti donne 1anno'!$Q$14:$Q$1001)</f>
        <v>0</v>
      </c>
      <c r="F29" s="124">
        <f ca="1">SUMIF('esordienti donne 2anno'!$D$14:$Q$1002,$A29,'esordienti donne 2anno'!$Q$14:$Q$1002)</f>
        <v>0</v>
      </c>
      <c r="G29" s="124">
        <f ca="1">SUMIF('allievi 1anno'!$D$14:$Q$1000,$A29,'allievi 1anno'!$Q$14:$Q$1000)</f>
        <v>16</v>
      </c>
      <c r="H29" s="124">
        <f ca="1">SUMIF('allievi 2anno'!$D$14:$Q$1000,$A29,'allievi 2anno'!$Q$14:$Q$1000)</f>
        <v>0</v>
      </c>
      <c r="I29" s="124">
        <f ca="1">SUMIF('donna allieve 2anno'!$D$14:$Q$1001,$A29,'donna allieve 2anno'!$Q$14:$Q$1001)</f>
        <v>0</v>
      </c>
      <c r="J29" s="124">
        <f ca="1">SUMIF('junior maschile'!$D$14:$N$1000,$A29,'junior maschile'!$N$14:$N$1000)</f>
        <v>0</v>
      </c>
      <c r="K29" s="124">
        <f ca="1">SUMIF('junior femminile'!$D$14:$M$1000,$A29,'junior femminile'!$M$14:$M$1000)</f>
        <v>0</v>
      </c>
      <c r="L29" s="124">
        <f ca="1">SUMIF('elite maschile'!$D$14:$M$1000,$A29,'elite maschile'!$M$14:$M$1000)</f>
        <v>0</v>
      </c>
      <c r="M29" s="124">
        <f ca="1">SUMIF('under 23 maschile'!$D$14:$M$1000,$A29,'under 23 maschile'!$M$14:$M$1000)</f>
        <v>0</v>
      </c>
      <c r="N29" s="124">
        <f ca="1">SUMIF('elite Donne'!$D$14:$M$1000,$A29,'elite Donne'!$M$14:$M$1000)</f>
        <v>0</v>
      </c>
      <c r="O29" s="125">
        <f t="shared" ca="1" si="0"/>
        <v>29</v>
      </c>
      <c r="P29" s="126">
        <f t="shared" ca="1" si="1"/>
        <v>22</v>
      </c>
    </row>
    <row r="30" spans="1:16" x14ac:dyDescent="0.25">
      <c r="A30" s="54" t="s">
        <v>221</v>
      </c>
      <c r="B30" s="57" t="s">
        <v>222</v>
      </c>
      <c r="C30" s="124">
        <f ca="1">SUMIF('esordienti 1anno'!$D$14:$Q$1000,$A30,'esordienti 1anno'!$Q$14:$Q$1000)</f>
        <v>0</v>
      </c>
      <c r="D30" s="124">
        <f ca="1">SUMIF('esordienti 2anno'!$D$14:$Q$1001,$A30,'esordienti 2anno'!$Q$14:$Q$1001)</f>
        <v>0</v>
      </c>
      <c r="E30" s="124">
        <f ca="1">SUMIF('esordienti donne 1anno'!$D$14:$Q$1001,$A30,'esordienti donne 1anno'!$Q$14:$Q$1001)</f>
        <v>0</v>
      </c>
      <c r="F30" s="124">
        <f ca="1">SUMIF('esordienti donne 2anno'!$D$14:$Q$1002,$A30,'esordienti donne 2anno'!$Q$14:$Q$1002)</f>
        <v>0</v>
      </c>
      <c r="G30" s="124">
        <f ca="1">SUMIF('allievi 1anno'!$D$14:$Q$1000,$A30,'allievi 1anno'!$Q$14:$Q$1000)</f>
        <v>0</v>
      </c>
      <c r="H30" s="124">
        <f ca="1">SUMIF('allievi 2anno'!$D$14:$Q$1000,$A30,'allievi 2anno'!$Q$14:$Q$1000)</f>
        <v>23</v>
      </c>
      <c r="I30" s="124">
        <f ca="1">SUMIF('donna allieve 2anno'!$D$14:$Q$1001,$A30,'donna allieve 2anno'!$Q$14:$Q$1001)</f>
        <v>0</v>
      </c>
      <c r="J30" s="124">
        <f ca="1">SUMIF('junior maschile'!$D$14:$N$1000,$A30,'junior maschile'!$N$14:$N$1000)</f>
        <v>0</v>
      </c>
      <c r="K30" s="124">
        <f ca="1">SUMIF('junior femminile'!$D$14:$M$1000,$A30,'junior femminile'!$M$14:$M$1000)</f>
        <v>0</v>
      </c>
      <c r="L30" s="124">
        <f ca="1">SUMIF('elite maschile'!$D$14:$M$1000,$A30,'elite maschile'!$M$14:$M$1000)</f>
        <v>0</v>
      </c>
      <c r="M30" s="124">
        <f ca="1">SUMIF('under 23 maschile'!$D$14:$M$1000,$A30,'under 23 maschile'!$M$14:$M$1000)</f>
        <v>0</v>
      </c>
      <c r="N30" s="124">
        <f ca="1">SUMIF('elite Donne'!$D$14:$M$1000,$A30,'elite Donne'!$M$14:$M$1000)</f>
        <v>0</v>
      </c>
      <c r="O30" s="125">
        <f t="shared" ca="1" si="0"/>
        <v>23</v>
      </c>
      <c r="P30" s="126">
        <f t="shared" ca="1" si="1"/>
        <v>23</v>
      </c>
    </row>
    <row r="31" spans="1:16" x14ac:dyDescent="0.25">
      <c r="A31" s="54" t="s">
        <v>314</v>
      </c>
      <c r="B31" s="57" t="s">
        <v>315</v>
      </c>
      <c r="C31" s="124">
        <f ca="1">SUMIF('esordienti 1anno'!$D$14:$Q$1000,$A31,'esordienti 1anno'!$Q$14:$Q$1000)</f>
        <v>0</v>
      </c>
      <c r="D31" s="124">
        <f ca="1">SUMIF('esordienti 2anno'!$D$14:$Q$1001,$A31,'esordienti 2anno'!$Q$14:$Q$1001)</f>
        <v>0</v>
      </c>
      <c r="E31" s="124">
        <f ca="1">SUMIF('esordienti donne 1anno'!$D$14:$Q$1001,$A31,'esordienti donne 1anno'!$Q$14:$Q$1001)</f>
        <v>0</v>
      </c>
      <c r="F31" s="124">
        <f ca="1">SUMIF('esordienti donne 2anno'!$D$14:$Q$1002,$A31,'esordienti donne 2anno'!$Q$14:$Q$1002)</f>
        <v>0</v>
      </c>
      <c r="G31" s="124">
        <f ca="1">SUMIF('allievi 1anno'!$D$14:$Q$1000,$A31,'allievi 1anno'!$Q$14:$Q$1000)</f>
        <v>0</v>
      </c>
      <c r="H31" s="124">
        <f ca="1">SUMIF('allievi 2anno'!$D$14:$Q$1000,$A31,'allievi 2anno'!$Q$14:$Q$1000)</f>
        <v>0</v>
      </c>
      <c r="I31" s="124">
        <f ca="1">SUMIF('donna allieve 2anno'!$D$14:$Q$1001,$A31,'donna allieve 2anno'!$Q$14:$Q$1001)</f>
        <v>0</v>
      </c>
      <c r="J31" s="124">
        <f ca="1">SUMIF('junior maschile'!$D$14:$N$1000,$A31,'junior maschile'!$N$14:$N$1000)</f>
        <v>23</v>
      </c>
      <c r="K31" s="124">
        <f ca="1">SUMIF('junior femminile'!$D$14:$M$1000,$A31,'junior femminile'!$M$14:$M$1000)</f>
        <v>0</v>
      </c>
      <c r="L31" s="124">
        <f ca="1">SUMIF('elite maschile'!$D$14:$M$1000,$A31,'elite maschile'!$M$14:$M$1000)</f>
        <v>0</v>
      </c>
      <c r="M31" s="124">
        <f ca="1">SUMIF('under 23 maschile'!$D$14:$M$1000,$A31,'under 23 maschile'!$M$14:$M$1000)</f>
        <v>0</v>
      </c>
      <c r="N31" s="124">
        <f ca="1">SUMIF('elite Donne'!$D$14:$M$1000,$A31,'elite Donne'!$M$14:$M$1000)</f>
        <v>0</v>
      </c>
      <c r="O31" s="125">
        <f t="shared" ca="1" si="0"/>
        <v>23</v>
      </c>
      <c r="P31" s="126">
        <f t="shared" ca="1" si="1"/>
        <v>23</v>
      </c>
    </row>
  </sheetData>
  <sheetProtection password="B507" sheet="1" objects="1" scenarios="1"/>
  <sortState ref="A8:P31">
    <sortCondition ref="P8:P31"/>
  </sortState>
  <conditionalFormatting sqref="P1:P1048576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2" right="0.17" top="0.33" bottom="0.74803149606299213" header="0.17" footer="0.31496062992125984"/>
  <pageSetup paperSize="9" scale="82" fitToHeight="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B10" zoomScaleNormal="100" zoomScalePageLayoutView="130" workbookViewId="0">
      <selection activeCell="L14" sqref="L14:M16"/>
    </sheetView>
  </sheetViews>
  <sheetFormatPr defaultColWidth="8.85546875" defaultRowHeight="15" x14ac:dyDescent="0.25"/>
  <cols>
    <col min="1" max="1" width="3.85546875" customWidth="1"/>
    <col min="2" max="2" width="20.42578125" customWidth="1"/>
    <col min="5" max="5" width="33" customWidth="1"/>
    <col min="6" max="15" width="8.85546875" customWidth="1"/>
    <col min="16" max="16" width="8.85546875" style="38" customWidth="1"/>
    <col min="17" max="17" width="8.85546875" customWidth="1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24.95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s="25" customFormat="1" ht="31.5" customHeight="1" x14ac:dyDescent="0.55000000000000004">
      <c r="A9" s="64"/>
      <c r="B9" s="64"/>
      <c r="C9" s="64"/>
      <c r="D9" s="98" t="s">
        <v>362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7" ht="16.5" thickBot="1" x14ac:dyDescent="0.3">
      <c r="A12" s="15"/>
      <c r="B12" s="2"/>
      <c r="C12" s="2"/>
      <c r="D12" s="2"/>
      <c r="E12" s="2"/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3"/>
      <c r="Q12" s="4"/>
    </row>
    <row r="13" spans="1:17" ht="16.5" thickBot="1" x14ac:dyDescent="0.3">
      <c r="A13" s="16"/>
      <c r="B13" s="6"/>
      <c r="C13" s="6"/>
      <c r="D13" s="6"/>
      <c r="E13" s="6"/>
      <c r="F13" s="7">
        <v>43184</v>
      </c>
      <c r="G13" s="7">
        <v>43212</v>
      </c>
      <c r="H13" s="7">
        <v>43215</v>
      </c>
      <c r="I13" s="7">
        <v>43233</v>
      </c>
      <c r="J13" s="7">
        <v>43247</v>
      </c>
      <c r="K13" s="7">
        <v>43275</v>
      </c>
      <c r="L13" s="7">
        <v>43289</v>
      </c>
      <c r="M13" s="7">
        <v>43352</v>
      </c>
      <c r="N13" s="7">
        <v>43359</v>
      </c>
      <c r="O13" s="7">
        <v>43366</v>
      </c>
      <c r="P13" s="7"/>
      <c r="Q13" s="8"/>
    </row>
    <row r="14" spans="1:17" ht="28.5" customHeight="1" thickBot="1" x14ac:dyDescent="0.3">
      <c r="A14" s="9">
        <v>1</v>
      </c>
      <c r="B14" s="27" t="s">
        <v>157</v>
      </c>
      <c r="C14" s="17" t="s">
        <v>158</v>
      </c>
      <c r="D14" s="18" t="s">
        <v>61</v>
      </c>
      <c r="E14" s="18" t="s">
        <v>62</v>
      </c>
      <c r="F14" s="32">
        <v>30</v>
      </c>
      <c r="G14" s="19">
        <v>30</v>
      </c>
      <c r="H14" s="19">
        <v>30</v>
      </c>
      <c r="I14" s="19">
        <v>30</v>
      </c>
      <c r="J14" s="19">
        <v>35</v>
      </c>
      <c r="K14" s="19">
        <v>35</v>
      </c>
      <c r="L14" s="111"/>
      <c r="M14" s="112"/>
      <c r="N14" s="19">
        <v>30</v>
      </c>
      <c r="O14" s="27"/>
      <c r="P14" s="39">
        <f>SUM(F14:O14)</f>
        <v>220</v>
      </c>
      <c r="Q14" s="88">
        <f>SUM(F14:O14)</f>
        <v>220</v>
      </c>
    </row>
    <row r="15" spans="1:17" ht="28.5" customHeight="1" thickBot="1" x14ac:dyDescent="0.3">
      <c r="A15" s="9">
        <f>A14+1</f>
        <v>2</v>
      </c>
      <c r="B15" s="10" t="s">
        <v>155</v>
      </c>
      <c r="C15" s="20" t="s">
        <v>156</v>
      </c>
      <c r="D15" s="21" t="s">
        <v>53</v>
      </c>
      <c r="E15" s="21" t="s">
        <v>54</v>
      </c>
      <c r="F15" s="33">
        <v>35</v>
      </c>
      <c r="G15" s="22">
        <v>35</v>
      </c>
      <c r="H15" s="22">
        <v>35</v>
      </c>
      <c r="I15" s="22">
        <v>35</v>
      </c>
      <c r="J15" s="22"/>
      <c r="K15" s="22"/>
      <c r="L15" s="111"/>
      <c r="M15" s="112"/>
      <c r="N15" s="22">
        <v>35</v>
      </c>
      <c r="O15" s="24">
        <v>35</v>
      </c>
      <c r="P15" s="99">
        <f>SUM(F15:O15)</f>
        <v>210</v>
      </c>
      <c r="Q15" s="88">
        <f>SUM(F15:O15)</f>
        <v>210</v>
      </c>
    </row>
    <row r="16" spans="1:17" ht="28.5" customHeight="1" thickBot="1" x14ac:dyDescent="0.3">
      <c r="A16" s="9">
        <f t="shared" ref="A16" si="0">A15+1</f>
        <v>3</v>
      </c>
      <c r="B16" s="27" t="s">
        <v>159</v>
      </c>
      <c r="C16" s="17" t="s">
        <v>160</v>
      </c>
      <c r="D16" s="18" t="s">
        <v>58</v>
      </c>
      <c r="E16" s="18" t="s">
        <v>59</v>
      </c>
      <c r="F16" s="32">
        <v>26</v>
      </c>
      <c r="G16" s="19">
        <v>26</v>
      </c>
      <c r="H16" s="19">
        <v>26</v>
      </c>
      <c r="I16" s="19"/>
      <c r="J16" s="19"/>
      <c r="K16" s="19"/>
      <c r="L16" s="111"/>
      <c r="M16" s="112"/>
      <c r="N16" s="4"/>
      <c r="O16" s="27"/>
      <c r="P16" s="39">
        <f>SUM(F16:O16)</f>
        <v>78</v>
      </c>
      <c r="Q16" s="88">
        <f>SUM(F16:O16)</f>
        <v>78</v>
      </c>
    </row>
    <row r="17" spans="1:17" x14ac:dyDescent="0.25">
      <c r="P17" s="100"/>
    </row>
    <row r="18" spans="1:17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00"/>
      <c r="Q18" s="25"/>
    </row>
    <row r="19" spans="1:17" x14ac:dyDescent="0.25">
      <c r="A19" s="25"/>
      <c r="P19" s="100"/>
    </row>
    <row r="22" spans="1:17" s="2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8"/>
      <c r="Q22"/>
    </row>
  </sheetData>
  <autoFilter ref="B13:Q13">
    <sortState ref="B13:Q16">
      <sortCondition descending="1" ref="Q12:Q16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22" zoomScaleNormal="100" zoomScalePageLayoutView="120" workbookViewId="0">
      <selection activeCell="F29" sqref="F29:G29"/>
    </sheetView>
  </sheetViews>
  <sheetFormatPr defaultColWidth="8.85546875" defaultRowHeight="15" x14ac:dyDescent="0.25"/>
  <cols>
    <col min="1" max="1" width="3.85546875" customWidth="1"/>
    <col min="2" max="2" width="21.7109375" customWidth="1"/>
    <col min="5" max="5" width="33" customWidth="1"/>
    <col min="6" max="14" width="8.42578125" style="26" customWidth="1"/>
  </cols>
  <sheetData>
    <row r="1" spans="1:14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</row>
    <row r="6" spans="1:14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</row>
    <row r="7" spans="1:14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ht="32.1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</row>
    <row r="9" spans="1:14" ht="36" x14ac:dyDescent="0.55000000000000004">
      <c r="A9" s="64"/>
      <c r="B9" s="64"/>
      <c r="C9" s="64"/>
      <c r="D9" s="98" t="s">
        <v>363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51.75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338</v>
      </c>
      <c r="N11" s="78" t="s">
        <v>354</v>
      </c>
    </row>
    <row r="12" spans="1:14" ht="16.5" thickBot="1" x14ac:dyDescent="0.3">
      <c r="A12" s="11"/>
      <c r="B12" s="2"/>
      <c r="C12" s="2"/>
      <c r="D12" s="2"/>
      <c r="E12" s="2"/>
      <c r="F12" s="43" t="s">
        <v>5</v>
      </c>
      <c r="G12" s="43" t="s">
        <v>7</v>
      </c>
      <c r="H12" s="43" t="s">
        <v>8</v>
      </c>
      <c r="I12" s="43" t="s">
        <v>9</v>
      </c>
      <c r="J12" s="43" t="s">
        <v>10</v>
      </c>
      <c r="K12" s="43" t="s">
        <v>11</v>
      </c>
      <c r="L12" s="43" t="s">
        <v>12</v>
      </c>
      <c r="M12" s="43"/>
      <c r="N12" s="44"/>
    </row>
    <row r="13" spans="1:14" ht="16.5" thickBot="1" x14ac:dyDescent="0.3">
      <c r="A13" s="12"/>
      <c r="B13" s="6"/>
      <c r="C13" s="6"/>
      <c r="D13" s="6"/>
      <c r="E13" s="6"/>
      <c r="F13" s="45">
        <v>43184</v>
      </c>
      <c r="G13" s="45">
        <v>43215</v>
      </c>
      <c r="H13" s="45">
        <v>43233</v>
      </c>
      <c r="I13" s="45">
        <v>43247</v>
      </c>
      <c r="J13" s="45">
        <v>43275</v>
      </c>
      <c r="K13" s="45">
        <v>43289</v>
      </c>
      <c r="L13" s="45">
        <v>43352</v>
      </c>
      <c r="M13" s="45"/>
      <c r="N13" s="46"/>
    </row>
    <row r="14" spans="1:14" ht="30.75" customHeight="1" thickBot="1" x14ac:dyDescent="0.3">
      <c r="A14" s="9">
        <v>1</v>
      </c>
      <c r="B14" s="27" t="s">
        <v>252</v>
      </c>
      <c r="C14" s="17" t="s">
        <v>253</v>
      </c>
      <c r="D14" s="18" t="s">
        <v>21</v>
      </c>
      <c r="E14" s="18" t="s">
        <v>22</v>
      </c>
      <c r="F14" s="91">
        <v>35</v>
      </c>
      <c r="G14" s="91">
        <v>35</v>
      </c>
      <c r="H14" s="47">
        <v>35</v>
      </c>
      <c r="I14" s="47">
        <v>35</v>
      </c>
      <c r="J14" s="47">
        <v>35</v>
      </c>
      <c r="K14" s="47">
        <v>35</v>
      </c>
      <c r="L14" s="47">
        <v>35</v>
      </c>
      <c r="M14" s="39">
        <f t="shared" ref="M14:M29" si="0">SUM(F14:L14)</f>
        <v>245</v>
      </c>
      <c r="N14" s="88">
        <f>SUM(F14:L14)-F14-G14</f>
        <v>175</v>
      </c>
    </row>
    <row r="15" spans="1:14" ht="30.75" customHeight="1" thickBot="1" x14ac:dyDescent="0.3">
      <c r="A15" s="9">
        <f>A14+1</f>
        <v>2</v>
      </c>
      <c r="B15" s="10" t="s">
        <v>258</v>
      </c>
      <c r="C15" s="20" t="s">
        <v>259</v>
      </c>
      <c r="D15" s="21" t="s">
        <v>61</v>
      </c>
      <c r="E15" s="21" t="s">
        <v>62</v>
      </c>
      <c r="F15" s="48">
        <v>23</v>
      </c>
      <c r="G15" s="48">
        <v>26</v>
      </c>
      <c r="H15" s="91">
        <v>19</v>
      </c>
      <c r="I15" s="48">
        <v>30</v>
      </c>
      <c r="J15" s="48">
        <v>30</v>
      </c>
      <c r="K15" s="91"/>
      <c r="L15" s="48">
        <v>30</v>
      </c>
      <c r="M15" s="99">
        <f t="shared" si="0"/>
        <v>158</v>
      </c>
      <c r="N15" s="88">
        <f>SUM(F15:L15)-H15</f>
        <v>139</v>
      </c>
    </row>
    <row r="16" spans="1:14" ht="30.75" customHeight="1" thickBot="1" x14ac:dyDescent="0.3">
      <c r="A16" s="9">
        <f t="shared" ref="A16:A29" si="1">A15+1</f>
        <v>3</v>
      </c>
      <c r="B16" s="27" t="s">
        <v>254</v>
      </c>
      <c r="C16" s="17" t="s">
        <v>255</v>
      </c>
      <c r="D16" s="18" t="s">
        <v>49</v>
      </c>
      <c r="E16" s="18" t="s">
        <v>50</v>
      </c>
      <c r="F16" s="47">
        <v>26</v>
      </c>
      <c r="G16" s="47">
        <v>23</v>
      </c>
      <c r="H16" s="47">
        <v>23</v>
      </c>
      <c r="I16" s="91">
        <v>17</v>
      </c>
      <c r="J16" s="91"/>
      <c r="K16" s="47">
        <v>26</v>
      </c>
      <c r="L16" s="47">
        <v>20</v>
      </c>
      <c r="M16" s="39">
        <f t="shared" si="0"/>
        <v>135</v>
      </c>
      <c r="N16" s="88">
        <f>SUM(F16:L16)-I16</f>
        <v>118</v>
      </c>
    </row>
    <row r="17" spans="1:14" ht="30.75" customHeight="1" thickBot="1" x14ac:dyDescent="0.3">
      <c r="A17" s="9">
        <f t="shared" si="1"/>
        <v>4</v>
      </c>
      <c r="B17" s="10" t="s">
        <v>256</v>
      </c>
      <c r="C17" s="20" t="s">
        <v>257</v>
      </c>
      <c r="D17" s="21" t="s">
        <v>17</v>
      </c>
      <c r="E17" s="21" t="s">
        <v>18</v>
      </c>
      <c r="F17" s="48">
        <v>30</v>
      </c>
      <c r="G17" s="48">
        <v>20</v>
      </c>
      <c r="H17" s="48">
        <v>20</v>
      </c>
      <c r="I17" s="48">
        <v>18</v>
      </c>
      <c r="J17" s="91"/>
      <c r="K17" s="91"/>
      <c r="L17" s="48">
        <v>26</v>
      </c>
      <c r="M17" s="99">
        <f t="shared" si="0"/>
        <v>114</v>
      </c>
      <c r="N17" s="88">
        <f>SUM(F17:L17)</f>
        <v>114</v>
      </c>
    </row>
    <row r="18" spans="1:14" ht="30.75" customHeight="1" thickBot="1" x14ac:dyDescent="0.3">
      <c r="A18" s="9">
        <f t="shared" si="1"/>
        <v>5</v>
      </c>
      <c r="B18" s="27" t="s">
        <v>264</v>
      </c>
      <c r="C18" s="17" t="s">
        <v>265</v>
      </c>
      <c r="D18" s="18" t="s">
        <v>33</v>
      </c>
      <c r="E18" s="18" t="s">
        <v>266</v>
      </c>
      <c r="F18" s="91"/>
      <c r="G18" s="91">
        <v>19</v>
      </c>
      <c r="H18" s="47">
        <v>26</v>
      </c>
      <c r="I18" s="47">
        <v>19</v>
      </c>
      <c r="J18" s="47">
        <v>23</v>
      </c>
      <c r="K18" s="47">
        <v>21</v>
      </c>
      <c r="L18" s="47">
        <v>21</v>
      </c>
      <c r="M18" s="39">
        <f t="shared" si="0"/>
        <v>129</v>
      </c>
      <c r="N18" s="88">
        <f>SUM(F18:L18)-G18</f>
        <v>110</v>
      </c>
    </row>
    <row r="19" spans="1:14" ht="30.75" customHeight="1" thickBot="1" x14ac:dyDescent="0.3">
      <c r="A19" s="9">
        <f t="shared" si="1"/>
        <v>6</v>
      </c>
      <c r="B19" s="10" t="s">
        <v>262</v>
      </c>
      <c r="C19" s="20" t="s">
        <v>263</v>
      </c>
      <c r="D19" s="21" t="s">
        <v>61</v>
      </c>
      <c r="E19" s="21" t="s">
        <v>62</v>
      </c>
      <c r="F19" s="48">
        <v>20</v>
      </c>
      <c r="G19" s="48">
        <v>21</v>
      </c>
      <c r="H19" s="48">
        <v>17</v>
      </c>
      <c r="I19" s="48">
        <v>21</v>
      </c>
      <c r="J19" s="48">
        <v>21</v>
      </c>
      <c r="K19" s="91"/>
      <c r="L19" s="91"/>
      <c r="M19" s="99">
        <f t="shared" si="0"/>
        <v>100</v>
      </c>
      <c r="N19" s="88">
        <f>SUM(F19:L19)</f>
        <v>100</v>
      </c>
    </row>
    <row r="20" spans="1:14" ht="30.75" customHeight="1" thickBot="1" x14ac:dyDescent="0.3">
      <c r="A20" s="9">
        <f t="shared" si="1"/>
        <v>7</v>
      </c>
      <c r="B20" s="27" t="s">
        <v>278</v>
      </c>
      <c r="C20" s="17" t="s">
        <v>279</v>
      </c>
      <c r="D20" s="18" t="s">
        <v>61</v>
      </c>
      <c r="E20" s="18" t="s">
        <v>62</v>
      </c>
      <c r="F20" s="91"/>
      <c r="G20" s="91"/>
      <c r="H20" s="47">
        <v>16</v>
      </c>
      <c r="I20" s="47">
        <v>23</v>
      </c>
      <c r="J20" s="47">
        <v>26</v>
      </c>
      <c r="K20" s="47">
        <v>30</v>
      </c>
      <c r="L20" s="47"/>
      <c r="M20" s="39">
        <f t="shared" si="0"/>
        <v>95</v>
      </c>
      <c r="N20" s="88">
        <f>SUM(F20:L20)</f>
        <v>95</v>
      </c>
    </row>
    <row r="21" spans="1:14" ht="30.75" customHeight="1" thickBot="1" x14ac:dyDescent="0.3">
      <c r="A21" s="9">
        <f t="shared" si="1"/>
        <v>8</v>
      </c>
      <c r="B21" s="10" t="s">
        <v>309</v>
      </c>
      <c r="C21" s="20" t="s">
        <v>267</v>
      </c>
      <c r="D21" s="21" t="s">
        <v>21</v>
      </c>
      <c r="E21" s="21" t="s">
        <v>22</v>
      </c>
      <c r="F21" s="48">
        <v>18</v>
      </c>
      <c r="G21" s="48">
        <v>16</v>
      </c>
      <c r="H21" s="91">
        <v>15</v>
      </c>
      <c r="I21" s="48">
        <v>16</v>
      </c>
      <c r="J21" s="48">
        <v>20</v>
      </c>
      <c r="K21" s="91"/>
      <c r="L21" s="48">
        <v>18</v>
      </c>
      <c r="M21" s="99">
        <f t="shared" si="0"/>
        <v>103</v>
      </c>
      <c r="N21" s="88">
        <f>SUM(F21:L21)-H21</f>
        <v>88</v>
      </c>
    </row>
    <row r="22" spans="1:14" ht="30.75" customHeight="1" thickBot="1" x14ac:dyDescent="0.3">
      <c r="A22" s="9">
        <f t="shared" si="1"/>
        <v>9</v>
      </c>
      <c r="B22" s="27" t="s">
        <v>260</v>
      </c>
      <c r="C22" s="17" t="s">
        <v>261</v>
      </c>
      <c r="D22" s="18" t="s">
        <v>21</v>
      </c>
      <c r="E22" s="18" t="s">
        <v>22</v>
      </c>
      <c r="F22" s="47"/>
      <c r="G22" s="47">
        <v>30</v>
      </c>
      <c r="H22" s="47">
        <v>30</v>
      </c>
      <c r="I22" s="47">
        <v>26</v>
      </c>
      <c r="J22" s="91"/>
      <c r="K22" s="91"/>
      <c r="L22" s="47"/>
      <c r="M22" s="39">
        <f t="shared" si="0"/>
        <v>86</v>
      </c>
      <c r="N22" s="88">
        <f t="shared" ref="N22:N29" si="2">SUM(F22:L22)</f>
        <v>86</v>
      </c>
    </row>
    <row r="23" spans="1:14" ht="30.75" customHeight="1" thickBot="1" x14ac:dyDescent="0.3">
      <c r="A23" s="9">
        <f t="shared" si="1"/>
        <v>10</v>
      </c>
      <c r="B23" s="10" t="s">
        <v>274</v>
      </c>
      <c r="C23" s="20" t="s">
        <v>275</v>
      </c>
      <c r="D23" s="21" t="s">
        <v>49</v>
      </c>
      <c r="E23" s="21" t="s">
        <v>50</v>
      </c>
      <c r="F23" s="91"/>
      <c r="G23" s="48">
        <v>18</v>
      </c>
      <c r="H23" s="91"/>
      <c r="I23" s="48"/>
      <c r="J23" s="48"/>
      <c r="K23" s="48">
        <v>23</v>
      </c>
      <c r="L23" s="48">
        <v>19</v>
      </c>
      <c r="M23" s="99">
        <f t="shared" si="0"/>
        <v>60</v>
      </c>
      <c r="N23" s="88">
        <f t="shared" si="2"/>
        <v>60</v>
      </c>
    </row>
    <row r="24" spans="1:14" ht="30.75" customHeight="1" thickBot="1" x14ac:dyDescent="0.3">
      <c r="A24" s="9">
        <f t="shared" si="1"/>
        <v>11</v>
      </c>
      <c r="B24" s="27" t="s">
        <v>268</v>
      </c>
      <c r="C24" s="17" t="s">
        <v>269</v>
      </c>
      <c r="D24" s="18" t="s">
        <v>61</v>
      </c>
      <c r="E24" s="18" t="s">
        <v>62</v>
      </c>
      <c r="F24" s="47">
        <v>19</v>
      </c>
      <c r="G24" s="91"/>
      <c r="H24" s="47">
        <v>18</v>
      </c>
      <c r="I24" s="47">
        <v>20</v>
      </c>
      <c r="J24" s="91"/>
      <c r="K24" s="47"/>
      <c r="L24" s="47"/>
      <c r="M24" s="39">
        <f t="shared" si="0"/>
        <v>57</v>
      </c>
      <c r="N24" s="88">
        <f t="shared" si="2"/>
        <v>57</v>
      </c>
    </row>
    <row r="25" spans="1:14" ht="30.75" customHeight="1" thickBot="1" x14ac:dyDescent="0.3">
      <c r="A25" s="9">
        <f t="shared" si="1"/>
        <v>12</v>
      </c>
      <c r="B25" s="10" t="s">
        <v>312</v>
      </c>
      <c r="C25" s="20" t="s">
        <v>313</v>
      </c>
      <c r="D25" s="21" t="s">
        <v>314</v>
      </c>
      <c r="E25" s="21" t="s">
        <v>315</v>
      </c>
      <c r="F25" s="91"/>
      <c r="G25" s="91"/>
      <c r="H25" s="48"/>
      <c r="I25" s="48"/>
      <c r="J25" s="48"/>
      <c r="K25" s="48"/>
      <c r="L25" s="48">
        <v>23</v>
      </c>
      <c r="M25" s="99">
        <f t="shared" si="0"/>
        <v>23</v>
      </c>
      <c r="N25" s="88">
        <f t="shared" si="2"/>
        <v>23</v>
      </c>
    </row>
    <row r="26" spans="1:14" ht="30.75" customHeight="1" thickBot="1" x14ac:dyDescent="0.3">
      <c r="A26" s="9">
        <f t="shared" si="1"/>
        <v>13</v>
      </c>
      <c r="B26" s="27" t="s">
        <v>270</v>
      </c>
      <c r="C26" s="17" t="s">
        <v>271</v>
      </c>
      <c r="D26" s="18" t="s">
        <v>215</v>
      </c>
      <c r="E26" s="18" t="s">
        <v>216</v>
      </c>
      <c r="F26" s="91"/>
      <c r="G26" s="91"/>
      <c r="H26" s="47">
        <v>21</v>
      </c>
      <c r="I26" s="47"/>
      <c r="J26" s="47"/>
      <c r="K26" s="47"/>
      <c r="L26" s="47"/>
      <c r="M26" s="39">
        <f t="shared" si="0"/>
        <v>21</v>
      </c>
      <c r="N26" s="88">
        <f t="shared" si="2"/>
        <v>21</v>
      </c>
    </row>
    <row r="27" spans="1:14" ht="30.75" customHeight="1" thickBot="1" x14ac:dyDescent="0.3">
      <c r="A27" s="9">
        <f t="shared" si="1"/>
        <v>14</v>
      </c>
      <c r="B27" s="10" t="s">
        <v>272</v>
      </c>
      <c r="C27" s="20" t="s">
        <v>273</v>
      </c>
      <c r="D27" s="21" t="s">
        <v>215</v>
      </c>
      <c r="E27" s="21" t="s">
        <v>216</v>
      </c>
      <c r="F27" s="48">
        <v>21</v>
      </c>
      <c r="G27" s="91"/>
      <c r="H27" s="91"/>
      <c r="I27" s="48"/>
      <c r="J27" s="48"/>
      <c r="K27" s="48"/>
      <c r="L27" s="48"/>
      <c r="M27" s="99">
        <f t="shared" si="0"/>
        <v>21</v>
      </c>
      <c r="N27" s="88">
        <f t="shared" si="2"/>
        <v>21</v>
      </c>
    </row>
    <row r="28" spans="1:14" ht="30.75" customHeight="1" thickBot="1" x14ac:dyDescent="0.3">
      <c r="A28" s="9">
        <f t="shared" si="1"/>
        <v>15</v>
      </c>
      <c r="B28" s="27" t="s">
        <v>276</v>
      </c>
      <c r="C28" s="17" t="s">
        <v>277</v>
      </c>
      <c r="D28" s="18" t="s">
        <v>49</v>
      </c>
      <c r="E28" s="18" t="s">
        <v>50</v>
      </c>
      <c r="F28" s="91"/>
      <c r="G28" s="47">
        <v>17</v>
      </c>
      <c r="H28" s="91"/>
      <c r="I28" s="47"/>
      <c r="J28" s="47"/>
      <c r="K28" s="47"/>
      <c r="L28" s="47"/>
      <c r="M28" s="39">
        <f t="shared" si="0"/>
        <v>17</v>
      </c>
      <c r="N28" s="88">
        <f t="shared" si="2"/>
        <v>17</v>
      </c>
    </row>
    <row r="29" spans="1:14" ht="30.75" customHeight="1" thickBot="1" x14ac:dyDescent="0.3">
      <c r="A29" s="9">
        <f t="shared" si="1"/>
        <v>16</v>
      </c>
      <c r="B29" s="10" t="s">
        <v>293</v>
      </c>
      <c r="C29" s="20" t="s">
        <v>295</v>
      </c>
      <c r="D29" s="21" t="s">
        <v>61</v>
      </c>
      <c r="E29" s="21" t="s">
        <v>62</v>
      </c>
      <c r="F29" s="91"/>
      <c r="G29" s="91"/>
      <c r="H29" s="48"/>
      <c r="I29" s="48">
        <v>15</v>
      </c>
      <c r="J29" s="48"/>
      <c r="K29" s="48"/>
      <c r="L29" s="48"/>
      <c r="M29" s="99">
        <f t="shared" si="0"/>
        <v>15</v>
      </c>
      <c r="N29" s="88">
        <f t="shared" si="2"/>
        <v>15</v>
      </c>
    </row>
  </sheetData>
  <autoFilter ref="B13:N29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7" zoomScaleNormal="100" zoomScalePageLayoutView="130" workbookViewId="0">
      <selection activeCell="F15" sqref="F15"/>
    </sheetView>
  </sheetViews>
  <sheetFormatPr defaultColWidth="8.85546875" defaultRowHeight="15" x14ac:dyDescent="0.25"/>
  <cols>
    <col min="1" max="1" width="3.85546875" customWidth="1"/>
    <col min="2" max="2" width="18.7109375" customWidth="1"/>
    <col min="5" max="5" width="33" customWidth="1"/>
    <col min="6" max="13" width="10.140625" customWidth="1"/>
    <col min="14" max="14" width="9.28515625" customWidth="1"/>
    <col min="15" max="16" width="8" customWidth="1"/>
  </cols>
  <sheetData>
    <row r="1" spans="1:14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</row>
    <row r="6" spans="1:14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</row>
    <row r="7" spans="1:14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ht="27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</row>
    <row r="9" spans="1:14" ht="36" x14ac:dyDescent="0.55000000000000004">
      <c r="A9" s="64"/>
      <c r="B9" s="64"/>
      <c r="C9" s="64"/>
      <c r="D9" s="98" t="s">
        <v>364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338</v>
      </c>
      <c r="N11" s="78" t="s">
        <v>354</v>
      </c>
    </row>
    <row r="12" spans="1:14" ht="16.5" thickBot="1" x14ac:dyDescent="0.3">
      <c r="A12" s="11"/>
      <c r="B12" s="2"/>
      <c r="C12" s="2"/>
      <c r="D12" s="2"/>
      <c r="E12" s="2"/>
      <c r="F12" s="3" t="s">
        <v>5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4"/>
      <c r="N12" s="105"/>
    </row>
    <row r="13" spans="1:14" ht="16.5" thickBot="1" x14ac:dyDescent="0.3">
      <c r="A13" s="12"/>
      <c r="B13" s="6"/>
      <c r="C13" s="6"/>
      <c r="D13" s="6"/>
      <c r="E13" s="6"/>
      <c r="F13" s="7">
        <v>43184</v>
      </c>
      <c r="G13" s="7">
        <v>43215</v>
      </c>
      <c r="H13" s="7">
        <v>43233</v>
      </c>
      <c r="I13" s="7">
        <v>43247</v>
      </c>
      <c r="J13" s="7">
        <v>43275</v>
      </c>
      <c r="K13" s="7">
        <v>43289</v>
      </c>
      <c r="L13" s="7">
        <v>43352</v>
      </c>
      <c r="M13" s="8"/>
    </row>
    <row r="14" spans="1:14" ht="24" customHeight="1" thickBot="1" x14ac:dyDescent="0.3">
      <c r="A14" s="9">
        <v>1</v>
      </c>
      <c r="B14" s="27" t="s">
        <v>280</v>
      </c>
      <c r="C14" s="17" t="s">
        <v>281</v>
      </c>
      <c r="D14" s="18" t="s">
        <v>53</v>
      </c>
      <c r="E14" s="18" t="s">
        <v>54</v>
      </c>
      <c r="F14" s="101">
        <v>35</v>
      </c>
      <c r="G14" s="102">
        <v>35</v>
      </c>
      <c r="H14" s="102">
        <v>35</v>
      </c>
      <c r="I14" s="113"/>
      <c r="J14" s="113"/>
      <c r="K14" s="102">
        <v>35</v>
      </c>
      <c r="L14" s="103"/>
      <c r="M14" s="96">
        <f>SUM(F14:L14)</f>
        <v>140</v>
      </c>
      <c r="N14" s="104">
        <v>140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10" zoomScaleNormal="100" zoomScalePageLayoutView="130" workbookViewId="0">
      <selection activeCell="G14" sqref="G14:H14"/>
    </sheetView>
  </sheetViews>
  <sheetFormatPr defaultColWidth="8.85546875" defaultRowHeight="15" x14ac:dyDescent="0.25"/>
  <cols>
    <col min="1" max="1" width="3.85546875" style="25" customWidth="1"/>
    <col min="2" max="2" width="20.85546875" style="25" customWidth="1"/>
    <col min="3" max="4" width="8.85546875" style="25"/>
    <col min="5" max="5" width="36.28515625" style="25" customWidth="1"/>
    <col min="6" max="13" width="9" style="25" customWidth="1"/>
    <col min="14" max="16" width="8" style="25" customWidth="1"/>
    <col min="17" max="16384" width="8.85546875" style="25"/>
  </cols>
  <sheetData>
    <row r="1" spans="1:14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</row>
    <row r="6" spans="1:14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</row>
    <row r="7" spans="1:14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ht="27.95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</row>
    <row r="9" spans="1:14" ht="36" x14ac:dyDescent="0.55000000000000004">
      <c r="A9" s="64"/>
      <c r="B9" s="64"/>
      <c r="C9" s="64"/>
      <c r="D9" s="98" t="s">
        <v>366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51.75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338</v>
      </c>
      <c r="N11" s="78" t="s">
        <v>354</v>
      </c>
    </row>
    <row r="12" spans="1:14" ht="16.5" thickBot="1" x14ac:dyDescent="0.3">
      <c r="A12" s="11"/>
      <c r="B12" s="2"/>
      <c r="C12" s="2"/>
      <c r="D12" s="2"/>
      <c r="E12" s="2"/>
      <c r="F12" s="3" t="s">
        <v>5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4"/>
      <c r="N12" s="105"/>
    </row>
    <row r="13" spans="1:14" ht="16.5" thickBot="1" x14ac:dyDescent="0.3">
      <c r="A13" s="12"/>
      <c r="B13" s="6"/>
      <c r="C13" s="6"/>
      <c r="D13" s="6"/>
      <c r="E13" s="6"/>
      <c r="F13" s="7">
        <v>43184</v>
      </c>
      <c r="G13" s="7">
        <v>43215</v>
      </c>
      <c r="H13" s="7">
        <v>43233</v>
      </c>
      <c r="I13" s="7">
        <v>43247</v>
      </c>
      <c r="J13" s="7">
        <v>43275</v>
      </c>
      <c r="K13" s="7">
        <v>43289</v>
      </c>
      <c r="L13" s="7">
        <v>43352</v>
      </c>
      <c r="M13" s="8"/>
    </row>
    <row r="14" spans="1:14" ht="21" customHeight="1" thickBot="1" x14ac:dyDescent="0.3">
      <c r="A14" s="9">
        <v>1</v>
      </c>
      <c r="B14" s="27" t="s">
        <v>284</v>
      </c>
      <c r="C14" s="17" t="s">
        <v>285</v>
      </c>
      <c r="D14" s="18" t="s">
        <v>61</v>
      </c>
      <c r="E14" s="18" t="s">
        <v>62</v>
      </c>
      <c r="F14" s="32">
        <v>35</v>
      </c>
      <c r="G14" s="110"/>
      <c r="H14" s="110"/>
      <c r="I14" s="19">
        <v>35</v>
      </c>
      <c r="J14" s="19"/>
      <c r="K14" s="19"/>
      <c r="L14" s="13"/>
      <c r="M14" s="34">
        <f>SUM(F14:L14)</f>
        <v>70</v>
      </c>
      <c r="N14" s="104">
        <v>70</v>
      </c>
    </row>
  </sheetData>
  <autoFilter ref="B13:M13">
    <sortState ref="B14:M17">
      <sortCondition descending="1" ref="M13:M17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7" zoomScaleNormal="100" zoomScalePageLayoutView="130" workbookViewId="0">
      <selection activeCell="K14" sqref="K14:L15"/>
    </sheetView>
  </sheetViews>
  <sheetFormatPr defaultColWidth="8.85546875" defaultRowHeight="15" x14ac:dyDescent="0.25"/>
  <cols>
    <col min="1" max="1" width="3.85546875" customWidth="1"/>
    <col min="2" max="2" width="20.85546875" customWidth="1"/>
    <col min="5" max="5" width="36.28515625" customWidth="1"/>
    <col min="6" max="14" width="9" customWidth="1"/>
    <col min="15" max="16" width="8" customWidth="1"/>
  </cols>
  <sheetData>
    <row r="1" spans="1:14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</row>
    <row r="6" spans="1:14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</row>
    <row r="7" spans="1:14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ht="27.95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</row>
    <row r="9" spans="1:14" ht="36" x14ac:dyDescent="0.55000000000000004">
      <c r="A9" s="64"/>
      <c r="B9" s="64"/>
      <c r="C9" s="64"/>
      <c r="D9" s="98" t="s">
        <v>365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338</v>
      </c>
      <c r="N11" s="78" t="s">
        <v>354</v>
      </c>
    </row>
    <row r="12" spans="1:14" ht="16.5" thickBot="1" x14ac:dyDescent="0.3">
      <c r="A12" s="11"/>
      <c r="B12" s="2"/>
      <c r="C12" s="2"/>
      <c r="D12" s="2"/>
      <c r="E12" s="2"/>
      <c r="F12" s="3" t="s">
        <v>5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4"/>
      <c r="N12" s="105"/>
    </row>
    <row r="13" spans="1:14" ht="16.5" thickBot="1" x14ac:dyDescent="0.3">
      <c r="A13" s="12"/>
      <c r="B13" s="6"/>
      <c r="C13" s="6"/>
      <c r="D13" s="6"/>
      <c r="E13" s="6"/>
      <c r="F13" s="7">
        <v>43184</v>
      </c>
      <c r="G13" s="7">
        <v>43215</v>
      </c>
      <c r="H13" s="7">
        <v>43233</v>
      </c>
      <c r="I13" s="7">
        <v>43247</v>
      </c>
      <c r="J13" s="7">
        <v>43275</v>
      </c>
      <c r="K13" s="7">
        <v>43289</v>
      </c>
      <c r="L13" s="7">
        <v>43352</v>
      </c>
      <c r="M13" s="8"/>
    </row>
    <row r="14" spans="1:14" ht="21" customHeight="1" thickBot="1" x14ac:dyDescent="0.3">
      <c r="A14" s="9">
        <v>1</v>
      </c>
      <c r="B14" s="27" t="s">
        <v>282</v>
      </c>
      <c r="C14" s="17" t="s">
        <v>283</v>
      </c>
      <c r="D14" s="18" t="s">
        <v>61</v>
      </c>
      <c r="E14" s="18" t="s">
        <v>62</v>
      </c>
      <c r="F14" s="101">
        <v>35</v>
      </c>
      <c r="G14" s="102">
        <v>35</v>
      </c>
      <c r="H14" s="102">
        <v>35</v>
      </c>
      <c r="I14" s="102">
        <v>30</v>
      </c>
      <c r="J14" s="102"/>
      <c r="K14" s="113"/>
      <c r="L14" s="114"/>
      <c r="M14" s="96">
        <f>SUM(F14:L14)</f>
        <v>135</v>
      </c>
      <c r="N14" s="104">
        <v>135</v>
      </c>
    </row>
    <row r="15" spans="1:14" ht="21" customHeight="1" thickBot="1" x14ac:dyDescent="0.3">
      <c r="A15" s="9">
        <f>A14+1</f>
        <v>2</v>
      </c>
      <c r="B15" s="10" t="s">
        <v>286</v>
      </c>
      <c r="C15" s="20" t="s">
        <v>287</v>
      </c>
      <c r="D15" s="21" t="s">
        <v>21</v>
      </c>
      <c r="E15" s="21" t="s">
        <v>22</v>
      </c>
      <c r="F15" s="106"/>
      <c r="G15" s="107">
        <v>30</v>
      </c>
      <c r="H15" s="107"/>
      <c r="I15" s="107">
        <v>35</v>
      </c>
      <c r="J15" s="107">
        <v>35</v>
      </c>
      <c r="K15" s="113"/>
      <c r="L15" s="114"/>
      <c r="M15" s="97">
        <f>SUM(F15:L15)</f>
        <v>100</v>
      </c>
      <c r="N15" s="104">
        <v>100</v>
      </c>
    </row>
  </sheetData>
  <autoFilter ref="B13:M13">
    <sortState ref="B14:M17">
      <sortCondition descending="1" ref="M13:M17"/>
    </sortState>
  </autoFilter>
  <sortState ref="B14:M17">
    <sortCondition descending="1" ref="M17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zoomScaleNormal="100" zoomScalePageLayoutView="130" workbookViewId="0">
      <selection activeCell="G24" sqref="G24"/>
    </sheetView>
  </sheetViews>
  <sheetFormatPr defaultColWidth="8.85546875" defaultRowHeight="15" x14ac:dyDescent="0.25"/>
  <cols>
    <col min="1" max="1" width="3.85546875" customWidth="1"/>
    <col min="2" max="2" width="21.28515625" customWidth="1"/>
    <col min="5" max="5" width="33" customWidth="1"/>
    <col min="6" max="13" width="10.140625" customWidth="1"/>
    <col min="14" max="16" width="8" customWidth="1"/>
  </cols>
  <sheetData>
    <row r="1" spans="1:14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</row>
    <row r="6" spans="1:14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</row>
    <row r="7" spans="1:14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ht="32.1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</row>
    <row r="9" spans="1:14" ht="36" x14ac:dyDescent="0.55000000000000004">
      <c r="A9" s="64"/>
      <c r="B9" s="64"/>
      <c r="C9" s="64"/>
      <c r="D9" s="98" t="s">
        <v>367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51.75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338</v>
      </c>
      <c r="N11" s="78" t="s">
        <v>354</v>
      </c>
    </row>
    <row r="12" spans="1:14" ht="16.5" thickBot="1" x14ac:dyDescent="0.3">
      <c r="A12" s="11"/>
      <c r="B12" s="2"/>
      <c r="C12" s="2"/>
      <c r="D12" s="2"/>
      <c r="E12" s="2"/>
      <c r="F12" s="3" t="s">
        <v>5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4"/>
    </row>
    <row r="13" spans="1:14" ht="16.5" thickBot="1" x14ac:dyDescent="0.3">
      <c r="A13" s="12"/>
      <c r="B13" s="6"/>
      <c r="C13" s="6"/>
      <c r="D13" s="6"/>
      <c r="E13" s="6"/>
      <c r="F13" s="7">
        <v>43184</v>
      </c>
      <c r="G13" s="7">
        <v>43215</v>
      </c>
      <c r="H13" s="7">
        <v>43233</v>
      </c>
      <c r="I13" s="7">
        <v>43247</v>
      </c>
      <c r="J13" s="7">
        <v>43275</v>
      </c>
      <c r="K13" s="7">
        <v>43289</v>
      </c>
      <c r="L13" s="7">
        <v>43352</v>
      </c>
      <c r="M13" s="8"/>
    </row>
    <row r="14" spans="1:14" ht="24.75" thickBot="1" x14ac:dyDescent="0.3">
      <c r="A14" s="9">
        <v>1</v>
      </c>
      <c r="B14" s="27" t="s">
        <v>288</v>
      </c>
      <c r="C14" s="17" t="s">
        <v>289</v>
      </c>
      <c r="D14" s="18" t="s">
        <v>17</v>
      </c>
      <c r="E14" s="18" t="s">
        <v>18</v>
      </c>
      <c r="F14" s="32">
        <v>30</v>
      </c>
      <c r="G14" s="19">
        <v>35</v>
      </c>
      <c r="H14" s="19">
        <v>35</v>
      </c>
      <c r="I14" s="19"/>
      <c r="J14" s="110"/>
      <c r="K14" s="110"/>
      <c r="L14" s="13"/>
      <c r="M14" s="34">
        <f>SUM(F14:L14)</f>
        <v>100</v>
      </c>
      <c r="N14" s="104">
        <v>100</v>
      </c>
    </row>
    <row r="15" spans="1:14" ht="24" customHeight="1" thickBot="1" x14ac:dyDescent="0.3">
      <c r="A15" s="9">
        <f>A14+1</f>
        <v>2</v>
      </c>
      <c r="B15" s="10" t="s">
        <v>290</v>
      </c>
      <c r="C15" s="20" t="s">
        <v>291</v>
      </c>
      <c r="D15" s="21" t="s">
        <v>61</v>
      </c>
      <c r="E15" s="21" t="s">
        <v>62</v>
      </c>
      <c r="F15" s="33">
        <v>35</v>
      </c>
      <c r="G15" s="22"/>
      <c r="H15" s="22"/>
      <c r="I15" s="22">
        <v>35</v>
      </c>
      <c r="J15" s="110"/>
      <c r="K15" s="110"/>
      <c r="L15" s="14"/>
      <c r="M15" s="35">
        <f>SUM(F15:L15)</f>
        <v>70</v>
      </c>
      <c r="N15" s="104">
        <v>70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D21" sqref="D21"/>
    </sheetView>
  </sheetViews>
  <sheetFormatPr defaultRowHeight="15" x14ac:dyDescent="0.25"/>
  <cols>
    <col min="1" max="1" width="9.140625" style="60"/>
    <col min="2" max="2" width="37.7109375" style="60" bestFit="1" customWidth="1"/>
    <col min="3" max="3" width="9.7109375" style="60" bestFit="1" customWidth="1"/>
    <col min="4" max="15" width="9.140625" style="60"/>
    <col min="16" max="16" width="9.140625" style="61"/>
  </cols>
  <sheetData>
    <row r="1" spans="1:16" s="25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s="25" customForma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s="25" customForma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s="25" customFormat="1" ht="46.5" x14ac:dyDescent="0.7">
      <c r="A4" s="115"/>
      <c r="B4" s="116"/>
      <c r="C4" s="117" t="s">
        <v>368</v>
      </c>
      <c r="D4" s="118"/>
      <c r="E4" s="117"/>
      <c r="F4" s="100"/>
      <c r="G4" s="100"/>
      <c r="H4" s="100"/>
      <c r="I4" s="100"/>
      <c r="J4" s="100"/>
      <c r="K4" s="100"/>
      <c r="L4" s="100"/>
      <c r="M4" s="60"/>
      <c r="N4" s="60"/>
      <c r="O4" s="60"/>
      <c r="P4" s="61"/>
    </row>
    <row r="5" spans="1:16" s="25" customFormat="1" ht="31.5" x14ac:dyDescent="0.5">
      <c r="A5" s="119"/>
      <c r="B5" s="120" t="s">
        <v>369</v>
      </c>
      <c r="C5" s="121" t="s">
        <v>370</v>
      </c>
      <c r="D5" s="118"/>
      <c r="E5" s="122"/>
      <c r="F5" s="100"/>
      <c r="G5" s="100"/>
      <c r="H5" s="100"/>
      <c r="I5" s="100"/>
      <c r="J5" s="100"/>
      <c r="K5" s="100"/>
      <c r="L5" s="123"/>
      <c r="M5" s="120" t="s">
        <v>371</v>
      </c>
      <c r="N5" s="60"/>
      <c r="O5" s="60"/>
      <c r="P5" s="61"/>
    </row>
    <row r="6" spans="1:16" s="25" customForma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s="25" customForma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25" customForma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</row>
    <row r="9" spans="1:16" x14ac:dyDescent="0.25">
      <c r="A9" s="54" t="s">
        <v>334</v>
      </c>
      <c r="B9" s="54" t="s">
        <v>335</v>
      </c>
      <c r="C9" s="55" t="s">
        <v>340</v>
      </c>
      <c r="D9" s="55" t="s">
        <v>341</v>
      </c>
      <c r="E9" s="55" t="s">
        <v>342</v>
      </c>
      <c r="F9" s="55" t="s">
        <v>343</v>
      </c>
      <c r="G9" s="55" t="s">
        <v>344</v>
      </c>
      <c r="H9" s="55" t="s">
        <v>345</v>
      </c>
      <c r="I9" s="55" t="s">
        <v>346</v>
      </c>
      <c r="J9" s="55" t="s">
        <v>347</v>
      </c>
      <c r="K9" s="55" t="s">
        <v>348</v>
      </c>
      <c r="L9" s="55" t="s">
        <v>349</v>
      </c>
      <c r="M9" s="55" t="s">
        <v>350</v>
      </c>
      <c r="N9" s="55" t="s">
        <v>351</v>
      </c>
      <c r="O9" s="54" t="s">
        <v>338</v>
      </c>
      <c r="P9" s="56" t="s">
        <v>339</v>
      </c>
    </row>
    <row r="10" spans="1:16" x14ac:dyDescent="0.25">
      <c r="A10" s="54" t="s">
        <v>33</v>
      </c>
      <c r="B10" s="57" t="s">
        <v>34</v>
      </c>
      <c r="C10" s="55">
        <f ca="1">SUMIF('esordienti 1anno'!$D$14:$Q$1000,$A10,'esordienti 1anno'!$Q$14:$Q$1000)</f>
        <v>0</v>
      </c>
      <c r="D10" s="55">
        <f ca="1">SUMIF('esordienti 2anno'!$D$14:$Q$1001,$A10,'esordienti 2anno'!$Q$14:$Q$1001)</f>
        <v>187</v>
      </c>
      <c r="E10" s="55">
        <f ca="1">SUMIF('esordienti donne 1anno'!$D$14:$Q$1001,$A10,'esordienti donne 1anno'!$Q$14:$Q$1001)</f>
        <v>0</v>
      </c>
      <c r="F10" s="55">
        <f ca="1">SUMIF('esordienti donne 2anno'!$D$14:$Q$1002,$A10,'esordienti donne 2anno'!$Q$14:$Q$1002)</f>
        <v>0</v>
      </c>
      <c r="G10" s="55">
        <f ca="1">SUMIF('allievi 1anno'!$D$14:$Q$1000,$A10,'allievi 1anno'!$Q$14:$Q$1000)</f>
        <v>0</v>
      </c>
      <c r="H10" s="55">
        <f ca="1">SUMIF('allievi 2anno'!$D$14:$Q$1000,$A10,'allievi 2anno'!$Q$14:$Q$1000)</f>
        <v>212</v>
      </c>
      <c r="I10" s="55">
        <f ca="1">SUMIF('donna allieve 2anno'!$D$14:$Q$1001,$A10,'donna allieve 2anno'!$Q$14:$Q$1001)</f>
        <v>0</v>
      </c>
      <c r="J10" s="55">
        <f ca="1">SUMIF('junior maschile'!$D$14:$N$1000,$A10,'junior maschile'!$N$14:$N$1000)</f>
        <v>110</v>
      </c>
      <c r="K10" s="55">
        <f ca="1">SUMIF('junior femminile'!$D$14:$M$1000,$A10,'junior femminile'!$M$14:$M$1000)</f>
        <v>0</v>
      </c>
      <c r="L10" s="55">
        <f ca="1">SUMIF('elite maschile'!$D$14:$M$1000,$A10,'elite maschile'!$M$14:$M$1000)</f>
        <v>0</v>
      </c>
      <c r="M10" s="55">
        <f ca="1">SUMIF('under 23 maschile'!$D$14:$M$1000,$A10,'under 23 maschile'!$M$14:$M$1000)</f>
        <v>0</v>
      </c>
      <c r="N10" s="55">
        <f ca="1">SUMIF('elite Donne'!$D$14:$M$1000,$A10,'elite Donne'!$M$14:$M$1000)</f>
        <v>0</v>
      </c>
      <c r="O10" s="58">
        <f ca="1">SUM(C10:N10)</f>
        <v>509</v>
      </c>
      <c r="P10" s="59">
        <f t="shared" ref="P10:P33" ca="1" si="0">RANK(O10,O:O)</f>
        <v>10</v>
      </c>
    </row>
    <row r="11" spans="1:16" x14ac:dyDescent="0.25">
      <c r="A11" s="54" t="s">
        <v>79</v>
      </c>
      <c r="B11" s="57" t="s">
        <v>336</v>
      </c>
      <c r="C11" s="55">
        <f ca="1">SUMIF('esordienti 1anno'!$D$14:$Q$1000,$A11,'esordienti 1anno'!$Q$14:$Q$1000)</f>
        <v>55</v>
      </c>
      <c r="D11" s="55">
        <f ca="1">SUMIF('esordienti 2anno'!$D$14:$Q$1001,$A11,'esordienti 2anno'!$Q$14:$Q$1001)</f>
        <v>65</v>
      </c>
      <c r="E11" s="55">
        <f ca="1">SUMIF('esordienti donne 1anno'!$D$14:$Q$1001,$A11,'esordienti donne 1anno'!$Q$14:$Q$1001)</f>
        <v>0</v>
      </c>
      <c r="F11" s="55">
        <f ca="1">SUMIF('esordienti donne 2anno'!$D$14:$Q$1002,$A11,'esordienti donne 2anno'!$Q$14:$Q$1002)</f>
        <v>0</v>
      </c>
      <c r="G11" s="55">
        <f ca="1">SUMIF('allievi 1anno'!$D$14:$Q$1000,$A11,'allievi 1anno'!$Q$14:$Q$1000)</f>
        <v>364</v>
      </c>
      <c r="H11" s="55">
        <f ca="1">SUMIF('allievi 2anno'!$D$14:$Q$1000,$A11,'allievi 2anno'!$Q$14:$Q$1000)</f>
        <v>0</v>
      </c>
      <c r="I11" s="55">
        <f ca="1">SUMIF('donna allieve 2anno'!$D$14:$Q$1001,$A11,'donna allieve 2anno'!$Q$14:$Q$1001)</f>
        <v>0</v>
      </c>
      <c r="J11" s="55">
        <f ca="1">SUMIF('junior maschile'!$D$14:$N$1000,$A11,'junior maschile'!$N$14:$N$1000)</f>
        <v>0</v>
      </c>
      <c r="K11" s="55">
        <f ca="1">SUMIF('junior femminile'!$D$14:$M$1000,$A11,'junior femminile'!$M$14:$M$1000)</f>
        <v>0</v>
      </c>
      <c r="L11" s="55">
        <f ca="1">SUMIF('elite maschile'!$D$14:$M$1000,$A11,'elite maschile'!$M$14:$M$1000)</f>
        <v>0</v>
      </c>
      <c r="M11" s="55">
        <f ca="1">SUMIF('under 23 maschile'!$D$14:$M$1000,$A11,'under 23 maschile'!$M$14:$M$1000)</f>
        <v>0</v>
      </c>
      <c r="N11" s="55">
        <f ca="1">SUMIF('elite Donne'!$D$14:$M$1000,$A11,'elite Donne'!$M$14:$M$1000)</f>
        <v>0</v>
      </c>
      <c r="O11" s="58">
        <f t="shared" ref="O11:O33" ca="1" si="1">SUM(C11:N11)</f>
        <v>484</v>
      </c>
      <c r="P11" s="59">
        <f t="shared" ca="1" si="0"/>
        <v>11</v>
      </c>
    </row>
    <row r="12" spans="1:16" x14ac:dyDescent="0.25">
      <c r="A12" s="54" t="s">
        <v>209</v>
      </c>
      <c r="B12" s="57" t="s">
        <v>210</v>
      </c>
      <c r="C12" s="55">
        <f ca="1">SUMIF('esordienti 1anno'!$D$14:$Q$1000,$A12,'esordienti 1anno'!$Q$14:$Q$1000)</f>
        <v>0</v>
      </c>
      <c r="D12" s="55">
        <f ca="1">SUMIF('esordienti 2anno'!$D$14:$Q$1001,$A12,'esordienti 2anno'!$Q$14:$Q$1001)</f>
        <v>0</v>
      </c>
      <c r="E12" s="55">
        <f ca="1">SUMIF('esordienti donne 1anno'!$D$14:$Q$1001,$A12,'esordienti donne 1anno'!$Q$14:$Q$1001)</f>
        <v>0</v>
      </c>
      <c r="F12" s="55">
        <f ca="1">SUMIF('esordienti donne 2anno'!$D$14:$Q$1002,$A12,'esordienti donne 2anno'!$Q$14:$Q$1002)</f>
        <v>0</v>
      </c>
      <c r="G12" s="55">
        <f ca="1">SUMIF('allievi 1anno'!$D$14:$Q$1000,$A12,'allievi 1anno'!$Q$14:$Q$1000)</f>
        <v>165</v>
      </c>
      <c r="H12" s="55">
        <f ca="1">SUMIF('allievi 2anno'!$D$14:$Q$1000,$A12,'allievi 2anno'!$Q$14:$Q$1000)</f>
        <v>0</v>
      </c>
      <c r="I12" s="55">
        <f ca="1">SUMIF('donna allieve 2anno'!$D$14:$Q$1001,$A12,'donna allieve 2anno'!$Q$14:$Q$1001)</f>
        <v>0</v>
      </c>
      <c r="J12" s="55">
        <f ca="1">SUMIF('junior maschile'!$D$14:$N$1000,$A12,'junior maschile'!$N$14:$N$1000)</f>
        <v>0</v>
      </c>
      <c r="K12" s="55">
        <f ca="1">SUMIF('junior femminile'!$D$14:$M$1000,$A12,'junior femminile'!$M$14:$M$1000)</f>
        <v>0</v>
      </c>
      <c r="L12" s="55">
        <f ca="1">SUMIF('elite maschile'!$D$14:$M$1000,$A12,'elite maschile'!$M$14:$M$1000)</f>
        <v>0</v>
      </c>
      <c r="M12" s="55">
        <f ca="1">SUMIF('under 23 maschile'!$D$14:$M$1000,$A12,'under 23 maschile'!$M$14:$M$1000)</f>
        <v>0</v>
      </c>
      <c r="N12" s="55">
        <f ca="1">SUMIF('elite Donne'!$D$14:$M$1000,$A12,'elite Donne'!$M$14:$M$1000)</f>
        <v>0</v>
      </c>
      <c r="O12" s="58">
        <f t="shared" ca="1" si="1"/>
        <v>165</v>
      </c>
      <c r="P12" s="59">
        <f t="shared" ca="1" si="0"/>
        <v>17</v>
      </c>
    </row>
    <row r="13" spans="1:16" x14ac:dyDescent="0.25">
      <c r="A13" s="54" t="s">
        <v>320</v>
      </c>
      <c r="B13" s="57" t="s">
        <v>321</v>
      </c>
      <c r="C13" s="55">
        <f ca="1">SUMIF('esordienti 1anno'!$D$14:$Q$1000,$A13,'esordienti 1anno'!$Q$14:$Q$1000)</f>
        <v>75</v>
      </c>
      <c r="D13" s="55">
        <f ca="1">SUMIF('esordienti 2anno'!$D$14:$Q$1001,$A13,'esordienti 2anno'!$Q$14:$Q$1001)</f>
        <v>0</v>
      </c>
      <c r="E13" s="55">
        <f ca="1">SUMIF('esordienti donne 1anno'!$D$14:$Q$1001,$A13,'esordienti donne 1anno'!$Q$14:$Q$1001)</f>
        <v>0</v>
      </c>
      <c r="F13" s="55">
        <f ca="1">SUMIF('esordienti donne 2anno'!$D$14:$Q$1002,$A13,'esordienti donne 2anno'!$Q$14:$Q$1002)</f>
        <v>0</v>
      </c>
      <c r="G13" s="55">
        <f ca="1">SUMIF('allievi 1anno'!$D$14:$Q$1000,$A13,'allievi 1anno'!$Q$14:$Q$1000)</f>
        <v>0</v>
      </c>
      <c r="H13" s="55">
        <f ca="1">SUMIF('allievi 2anno'!$D$14:$Q$1000,$A13,'allievi 2anno'!$Q$14:$Q$1000)</f>
        <v>0</v>
      </c>
      <c r="I13" s="55">
        <f ca="1">SUMIF('donna allieve 2anno'!$D$14:$Q$1001,$A13,'donna allieve 2anno'!$Q$14:$Q$1001)</f>
        <v>0</v>
      </c>
      <c r="J13" s="55">
        <f ca="1">SUMIF('junior maschile'!$D$14:$N$1000,$A13,'junior maschile'!$N$14:$N$1000)</f>
        <v>0</v>
      </c>
      <c r="K13" s="55">
        <f ca="1">SUMIF('junior femminile'!$D$14:$M$1000,$A13,'junior femminile'!$M$14:$M$1000)</f>
        <v>0</v>
      </c>
      <c r="L13" s="55">
        <f ca="1">SUMIF('elite maschile'!$D$14:$M$1000,$A13,'elite maschile'!$M$14:$M$1000)</f>
        <v>0</v>
      </c>
      <c r="M13" s="55">
        <f ca="1">SUMIF('under 23 maschile'!$D$14:$M$1000,$A13,'under 23 maschile'!$M$14:$M$1000)</f>
        <v>0</v>
      </c>
      <c r="N13" s="55">
        <f ca="1">SUMIF('elite Donne'!$D$14:$M$1000,$A13,'elite Donne'!$M$14:$M$1000)</f>
        <v>0</v>
      </c>
      <c r="O13" s="58">
        <f t="shared" ca="1" si="1"/>
        <v>75</v>
      </c>
      <c r="P13" s="59">
        <f t="shared" ca="1" si="0"/>
        <v>20</v>
      </c>
    </row>
    <row r="14" spans="1:16" x14ac:dyDescent="0.25">
      <c r="A14" s="54" t="s">
        <v>25</v>
      </c>
      <c r="B14" s="57" t="s">
        <v>26</v>
      </c>
      <c r="C14" s="55">
        <f ca="1">SUMIF('esordienti 1anno'!$D$14:$Q$1000,$A14,'esordienti 1anno'!$Q$14:$Q$1000)</f>
        <v>0</v>
      </c>
      <c r="D14" s="55">
        <f ca="1">SUMIF('esordienti 2anno'!$D$14:$Q$1001,$A14,'esordienti 2anno'!$Q$14:$Q$1001)</f>
        <v>209</v>
      </c>
      <c r="E14" s="55">
        <f ca="1">SUMIF('esordienti donne 1anno'!$D$14:$Q$1001,$A14,'esordienti donne 1anno'!$Q$14:$Q$1001)</f>
        <v>0</v>
      </c>
      <c r="F14" s="55">
        <f ca="1">SUMIF('esordienti donne 2anno'!$D$14:$Q$1002,$A14,'esordienti donne 2anno'!$Q$14:$Q$1002)</f>
        <v>0</v>
      </c>
      <c r="G14" s="55">
        <f ca="1">SUMIF('allievi 1anno'!$D$14:$Q$1000,$A14,'allievi 1anno'!$Q$14:$Q$1000)</f>
        <v>36</v>
      </c>
      <c r="H14" s="55">
        <f ca="1">SUMIF('allievi 2anno'!$D$14:$Q$1000,$A14,'allievi 2anno'!$Q$14:$Q$1000)</f>
        <v>0</v>
      </c>
      <c r="I14" s="55">
        <f ca="1">SUMIF('donna allieve 2anno'!$D$14:$Q$1001,$A14,'donna allieve 2anno'!$Q$14:$Q$1001)</f>
        <v>0</v>
      </c>
      <c r="J14" s="55">
        <f ca="1">SUMIF('junior maschile'!$D$14:$N$1000,$A14,'junior maschile'!$N$14:$N$1000)</f>
        <v>0</v>
      </c>
      <c r="K14" s="55">
        <f ca="1">SUMIF('junior femminile'!$D$14:$M$1000,$A14,'junior femminile'!$M$14:$M$1000)</f>
        <v>0</v>
      </c>
      <c r="L14" s="55">
        <f ca="1">SUMIF('elite maschile'!$D$14:$M$1000,$A14,'elite maschile'!$M$14:$M$1000)</f>
        <v>0</v>
      </c>
      <c r="M14" s="55">
        <f ca="1">SUMIF('under 23 maschile'!$D$14:$M$1000,$A14,'under 23 maschile'!$M$14:$M$1000)</f>
        <v>0</v>
      </c>
      <c r="N14" s="55">
        <f ca="1">SUMIF('elite Donne'!$D$14:$M$1000,$A14,'elite Donne'!$M$14:$M$1000)</f>
        <v>0</v>
      </c>
      <c r="O14" s="58">
        <f t="shared" ca="1" si="1"/>
        <v>245</v>
      </c>
      <c r="P14" s="59">
        <f t="shared" ca="1" si="0"/>
        <v>14</v>
      </c>
    </row>
    <row r="15" spans="1:16" x14ac:dyDescent="0.25">
      <c r="A15" s="54" t="s">
        <v>58</v>
      </c>
      <c r="B15" s="57" t="s">
        <v>59</v>
      </c>
      <c r="C15" s="55">
        <f ca="1">SUMIF('esordienti 1anno'!$D$14:$Q$1000,$A15,'esordienti 1anno'!$Q$14:$Q$1000)</f>
        <v>31</v>
      </c>
      <c r="D15" s="55">
        <f ca="1">SUMIF('esordienti 2anno'!$D$14:$Q$1001,$A15,'esordienti 2anno'!$Q$14:$Q$1001)</f>
        <v>165</v>
      </c>
      <c r="E15" s="55">
        <f ca="1">SUMIF('esordienti donne 1anno'!$D$14:$Q$1001,$A15,'esordienti donne 1anno'!$Q$14:$Q$1001)</f>
        <v>0</v>
      </c>
      <c r="F15" s="55">
        <f ca="1">SUMIF('esordienti donne 2anno'!$D$14:$Q$1002,$A15,'esordienti donne 2anno'!$Q$14:$Q$1002)</f>
        <v>0</v>
      </c>
      <c r="G15" s="55">
        <f ca="1">SUMIF('allievi 1anno'!$D$14:$Q$1000,$A15,'allievi 1anno'!$Q$14:$Q$1000)</f>
        <v>59</v>
      </c>
      <c r="H15" s="55">
        <f ca="1">SUMIF('allievi 2anno'!$D$14:$Q$1000,$A15,'allievi 2anno'!$Q$14:$Q$1000)</f>
        <v>93</v>
      </c>
      <c r="I15" s="55">
        <f ca="1">SUMIF('donna allieve 2anno'!$D$14:$Q$1001,$A15,'donna allieve 2anno'!$Q$14:$Q$1001)</f>
        <v>78</v>
      </c>
      <c r="J15" s="55">
        <f ca="1">SUMIF('junior maschile'!$D$14:$N$1000,$A15,'junior maschile'!$N$14:$N$1000)</f>
        <v>0</v>
      </c>
      <c r="K15" s="55">
        <f ca="1">SUMIF('junior femminile'!$D$14:$M$1000,$A15,'junior femminile'!$M$14:$M$1000)</f>
        <v>0</v>
      </c>
      <c r="L15" s="55">
        <f ca="1">SUMIF('elite maschile'!$D$14:$M$1000,$A15,'elite maschile'!$M$14:$M$1000)</f>
        <v>0</v>
      </c>
      <c r="M15" s="55">
        <f ca="1">SUMIF('under 23 maschile'!$D$14:$M$1000,$A15,'under 23 maschile'!$M$14:$M$1000)</f>
        <v>0</v>
      </c>
      <c r="N15" s="55">
        <f ca="1">SUMIF('elite Donne'!$D$14:$M$1000,$A15,'elite Donne'!$M$14:$M$1000)</f>
        <v>0</v>
      </c>
      <c r="O15" s="58">
        <f t="shared" ca="1" si="1"/>
        <v>426</v>
      </c>
      <c r="P15" s="59">
        <f t="shared" ca="1" si="0"/>
        <v>12</v>
      </c>
    </row>
    <row r="16" spans="1:16" x14ac:dyDescent="0.25">
      <c r="A16" s="54" t="s">
        <v>41</v>
      </c>
      <c r="B16" s="57" t="s">
        <v>42</v>
      </c>
      <c r="C16" s="55">
        <f ca="1">SUMIF('esordienti 1anno'!$D$14:$Q$1000,$A16,'esordienti 1anno'!$Q$14:$Q$1000)</f>
        <v>486</v>
      </c>
      <c r="D16" s="55">
        <f ca="1">SUMIF('esordienti 2anno'!$D$14:$Q$1001,$A16,'esordienti 2anno'!$Q$14:$Q$1001)</f>
        <v>35</v>
      </c>
      <c r="E16" s="55">
        <f ca="1">SUMIF('esordienti donne 1anno'!$D$14:$Q$1001,$A16,'esordienti donne 1anno'!$Q$14:$Q$1001)</f>
        <v>245</v>
      </c>
      <c r="F16" s="55">
        <f ca="1">SUMIF('esordienti donne 2anno'!$D$14:$Q$1002,$A16,'esordienti donne 2anno'!$Q$14:$Q$1002)</f>
        <v>0</v>
      </c>
      <c r="G16" s="55">
        <f ca="1">SUMIF('allievi 1anno'!$D$14:$Q$1000,$A16,'allievi 1anno'!$Q$14:$Q$1000)</f>
        <v>0</v>
      </c>
      <c r="H16" s="55">
        <f ca="1">SUMIF('allievi 2anno'!$D$14:$Q$1000,$A16,'allievi 2anno'!$Q$14:$Q$1000)</f>
        <v>0</v>
      </c>
      <c r="I16" s="55">
        <f ca="1">SUMIF('donna allieve 2anno'!$D$14:$Q$1001,$A16,'donna allieve 2anno'!$Q$14:$Q$1001)</f>
        <v>0</v>
      </c>
      <c r="J16" s="55">
        <f ca="1">SUMIF('junior maschile'!$D$14:$N$1000,$A16,'junior maschile'!$N$14:$N$1000)</f>
        <v>0</v>
      </c>
      <c r="K16" s="55">
        <f ca="1">SUMIF('junior femminile'!$D$14:$M$1000,$A16,'junior femminile'!$M$14:$M$1000)</f>
        <v>0</v>
      </c>
      <c r="L16" s="55">
        <f ca="1">SUMIF('elite maschile'!$D$14:$M$1000,$A16,'elite maschile'!$M$14:$M$1000)</f>
        <v>0</v>
      </c>
      <c r="M16" s="55">
        <f ca="1">SUMIF('under 23 maschile'!$D$14:$M$1000,$A16,'under 23 maschile'!$M$14:$M$1000)</f>
        <v>0</v>
      </c>
      <c r="N16" s="55">
        <f ca="1">SUMIF('elite Donne'!$D$14:$M$1000,$A16,'elite Donne'!$M$14:$M$1000)</f>
        <v>0</v>
      </c>
      <c r="O16" s="58">
        <f t="shared" ca="1" si="1"/>
        <v>766</v>
      </c>
      <c r="P16" s="59">
        <f t="shared" ca="1" si="0"/>
        <v>6</v>
      </c>
    </row>
    <row r="17" spans="1:16" x14ac:dyDescent="0.25">
      <c r="A17" s="54" t="s">
        <v>49</v>
      </c>
      <c r="B17" s="57" t="s">
        <v>50</v>
      </c>
      <c r="C17" s="55">
        <f ca="1">SUMIF('esordienti 1anno'!$D$14:$Q$1000,$A17,'esordienti 1anno'!$Q$14:$Q$1000)</f>
        <v>216</v>
      </c>
      <c r="D17" s="55">
        <f ca="1">SUMIF('esordienti 2anno'!$D$14:$Q$1001,$A17,'esordienti 2anno'!$Q$14:$Q$1001)</f>
        <v>35</v>
      </c>
      <c r="E17" s="55">
        <f ca="1">SUMIF('esordienti donne 1anno'!$D$14:$Q$1001,$A17,'esordienti donne 1anno'!$Q$14:$Q$1001)</f>
        <v>121</v>
      </c>
      <c r="F17" s="55">
        <f ca="1">SUMIF('esordienti donne 2anno'!$D$14:$Q$1002,$A17,'esordienti donne 2anno'!$Q$14:$Q$1002)</f>
        <v>120</v>
      </c>
      <c r="G17" s="55">
        <f ca="1">SUMIF('allievi 1anno'!$D$14:$Q$1000,$A17,'allievi 1anno'!$Q$14:$Q$1000)</f>
        <v>0</v>
      </c>
      <c r="H17" s="55">
        <f ca="1">SUMIF('allievi 2anno'!$D$14:$Q$1000,$A17,'allievi 2anno'!$Q$14:$Q$1000)</f>
        <v>153</v>
      </c>
      <c r="I17" s="55">
        <f ca="1">SUMIF('donna allieve 2anno'!$D$14:$Q$1001,$A17,'donna allieve 2anno'!$Q$14:$Q$1001)</f>
        <v>0</v>
      </c>
      <c r="J17" s="55">
        <f ca="1">SUMIF('junior maschile'!$D$14:$N$1000,$A17,'junior maschile'!$N$14:$N$1000)</f>
        <v>195</v>
      </c>
      <c r="K17" s="55">
        <f ca="1">SUMIF('junior femminile'!$D$14:$M$1000,$A17,'junior femminile'!$M$14:$M$1000)</f>
        <v>0</v>
      </c>
      <c r="L17" s="55">
        <f ca="1">SUMIF('elite maschile'!$D$14:$M$1000,$A17,'elite maschile'!$M$14:$M$1000)</f>
        <v>0</v>
      </c>
      <c r="M17" s="55">
        <f ca="1">SUMIF('under 23 maschile'!$D$14:$M$1000,$A17,'under 23 maschile'!$M$14:$M$1000)</f>
        <v>0</v>
      </c>
      <c r="N17" s="55">
        <f ca="1">SUMIF('elite Donne'!$D$14:$M$1000,$A17,'elite Donne'!$M$14:$M$1000)</f>
        <v>0</v>
      </c>
      <c r="O17" s="58">
        <f t="shared" ca="1" si="1"/>
        <v>840</v>
      </c>
      <c r="P17" s="59">
        <f t="shared" ca="1" si="0"/>
        <v>5</v>
      </c>
    </row>
    <row r="18" spans="1:16" x14ac:dyDescent="0.25">
      <c r="A18" s="54" t="s">
        <v>199</v>
      </c>
      <c r="B18" s="57" t="s">
        <v>200</v>
      </c>
      <c r="C18" s="55">
        <f ca="1">SUMIF('esordienti 1anno'!$D$14:$Q$1000,$A18,'esordienti 1anno'!$Q$14:$Q$1000)</f>
        <v>0</v>
      </c>
      <c r="D18" s="55">
        <f ca="1">SUMIF('esordienti 2anno'!$D$14:$Q$1001,$A18,'esordienti 2anno'!$Q$14:$Q$1001)</f>
        <v>0</v>
      </c>
      <c r="E18" s="55">
        <f ca="1">SUMIF('esordienti donne 1anno'!$D$14:$Q$1001,$A18,'esordienti donne 1anno'!$Q$14:$Q$1001)</f>
        <v>0</v>
      </c>
      <c r="F18" s="55">
        <f ca="1">SUMIF('esordienti donne 2anno'!$D$14:$Q$1002,$A18,'esordienti donne 2anno'!$Q$14:$Q$1002)</f>
        <v>0</v>
      </c>
      <c r="G18" s="55">
        <f ca="1">SUMIF('allievi 1anno'!$D$14:$Q$1000,$A18,'allievi 1anno'!$Q$14:$Q$1000)</f>
        <v>47</v>
      </c>
      <c r="H18" s="55">
        <f ca="1">SUMIF('allievi 2anno'!$D$14:$Q$1000,$A18,'allievi 2anno'!$Q$14:$Q$1000)</f>
        <v>49</v>
      </c>
      <c r="I18" s="55">
        <f ca="1">SUMIF('donna allieve 2anno'!$D$14:$Q$1001,$A18,'donna allieve 2anno'!$Q$14:$Q$1001)</f>
        <v>0</v>
      </c>
      <c r="J18" s="55">
        <f ca="1">SUMIF('junior maschile'!$D$14:$N$1000,$A18,'junior maschile'!$N$14:$N$1000)</f>
        <v>0</v>
      </c>
      <c r="K18" s="55">
        <f ca="1">SUMIF('junior femminile'!$D$14:$M$1000,$A18,'junior femminile'!$M$14:$M$1000)</f>
        <v>0</v>
      </c>
      <c r="L18" s="55">
        <f ca="1">SUMIF('elite maschile'!$D$14:$M$1000,$A18,'elite maschile'!$M$14:$M$1000)</f>
        <v>0</v>
      </c>
      <c r="M18" s="55">
        <f ca="1">SUMIF('under 23 maschile'!$D$14:$M$1000,$A18,'under 23 maschile'!$M$14:$M$1000)</f>
        <v>0</v>
      </c>
      <c r="N18" s="55">
        <f ca="1">SUMIF('elite Donne'!$D$14:$M$1000,$A18,'elite Donne'!$M$14:$M$1000)</f>
        <v>0</v>
      </c>
      <c r="O18" s="58">
        <f t="shared" ca="1" si="1"/>
        <v>96</v>
      </c>
      <c r="P18" s="59">
        <f t="shared" ca="1" si="0"/>
        <v>19</v>
      </c>
    </row>
    <row r="19" spans="1:16" x14ac:dyDescent="0.25">
      <c r="A19" s="54" t="s">
        <v>105</v>
      </c>
      <c r="B19" s="57" t="s">
        <v>337</v>
      </c>
      <c r="C19" s="55">
        <f ca="1">SUMIF('esordienti 1anno'!$D$14:$Q$1000,$A19,'esordienti 1anno'!$Q$14:$Q$1000)</f>
        <v>97</v>
      </c>
      <c r="D19" s="55">
        <f ca="1">SUMIF('esordienti 2anno'!$D$14:$Q$1001,$A19,'esordienti 2anno'!$Q$14:$Q$1001)</f>
        <v>120</v>
      </c>
      <c r="E19" s="55">
        <f ca="1">SUMIF('esordienti donne 1anno'!$D$14:$Q$1001,$A19,'esordienti donne 1anno'!$Q$14:$Q$1001)</f>
        <v>0</v>
      </c>
      <c r="F19" s="55">
        <f ca="1">SUMIF('esordienti donne 2anno'!$D$14:$Q$1002,$A19,'esordienti donne 2anno'!$Q$14:$Q$1002)</f>
        <v>0</v>
      </c>
      <c r="G19" s="55">
        <f ca="1">SUMIF('allievi 1anno'!$D$14:$Q$1000,$A19,'allievi 1anno'!$Q$14:$Q$1000)</f>
        <v>0</v>
      </c>
      <c r="H19" s="55">
        <f ca="1">SUMIF('allievi 2anno'!$D$14:$Q$1000,$A19,'allievi 2anno'!$Q$14:$Q$1000)</f>
        <v>0</v>
      </c>
      <c r="I19" s="55">
        <f ca="1">SUMIF('donna allieve 2anno'!$D$14:$Q$1001,$A19,'donna allieve 2anno'!$Q$14:$Q$1001)</f>
        <v>0</v>
      </c>
      <c r="J19" s="55">
        <f ca="1">SUMIF('junior maschile'!$D$14:$N$1000,$A19,'junior maschile'!$N$14:$N$1000)</f>
        <v>0</v>
      </c>
      <c r="K19" s="55">
        <f ca="1">SUMIF('junior femminile'!$D$14:$M$1000,$A19,'junior femminile'!$M$14:$M$1000)</f>
        <v>0</v>
      </c>
      <c r="L19" s="55">
        <f ca="1">SUMIF('elite maschile'!$D$14:$M$1000,$A19,'elite maschile'!$M$14:$M$1000)</f>
        <v>0</v>
      </c>
      <c r="M19" s="55">
        <f ca="1">SUMIF('under 23 maschile'!$D$14:$M$1000,$A19,'under 23 maschile'!$M$14:$M$1000)</f>
        <v>0</v>
      </c>
      <c r="N19" s="55">
        <f ca="1">SUMIF('elite Donne'!$D$14:$M$1000,$A19,'elite Donne'!$M$14:$M$1000)</f>
        <v>0</v>
      </c>
      <c r="O19" s="58">
        <f t="shared" ca="1" si="1"/>
        <v>217</v>
      </c>
      <c r="P19" s="59">
        <f t="shared" ca="1" si="0"/>
        <v>16</v>
      </c>
    </row>
    <row r="20" spans="1:16" x14ac:dyDescent="0.25">
      <c r="A20" s="54" t="s">
        <v>165</v>
      </c>
      <c r="B20" s="57" t="s">
        <v>166</v>
      </c>
      <c r="C20" s="55">
        <f ca="1">SUMIF('esordienti 1anno'!$D$14:$Q$1000,$A20,'esordienti 1anno'!$Q$14:$Q$1000)</f>
        <v>0</v>
      </c>
      <c r="D20" s="55">
        <f ca="1">SUMIF('esordienti 2anno'!$D$14:$Q$1001,$A20,'esordienti 2anno'!$Q$14:$Q$1001)</f>
        <v>0</v>
      </c>
      <c r="E20" s="55">
        <f ca="1">SUMIF('esordienti donne 1anno'!$D$14:$Q$1001,$A20,'esordienti donne 1anno'!$Q$14:$Q$1001)</f>
        <v>0</v>
      </c>
      <c r="F20" s="55">
        <f ca="1">SUMIF('esordienti donne 2anno'!$D$14:$Q$1002,$A20,'esordienti donne 2anno'!$Q$14:$Q$1002)</f>
        <v>0</v>
      </c>
      <c r="G20" s="55">
        <f ca="1">SUMIF('allievi 1anno'!$D$14:$Q$1000,$A20,'allievi 1anno'!$Q$14:$Q$1000)</f>
        <v>0</v>
      </c>
      <c r="H20" s="55">
        <f ca="1">SUMIF('allievi 2anno'!$D$14:$Q$1000,$A20,'allievi 2anno'!$Q$14:$Q$1000)</f>
        <v>280</v>
      </c>
      <c r="I20" s="55">
        <f ca="1">SUMIF('donna allieve 2anno'!$D$14:$Q$1001,$A20,'donna allieve 2anno'!$Q$14:$Q$1001)</f>
        <v>0</v>
      </c>
      <c r="J20" s="55">
        <f ca="1">SUMIF('junior maschile'!$D$14:$N$1000,$A20,'junior maschile'!$N$14:$N$1000)</f>
        <v>0</v>
      </c>
      <c r="K20" s="55">
        <f ca="1">SUMIF('junior femminile'!$D$14:$M$1000,$A20,'junior femminile'!$M$14:$M$1000)</f>
        <v>0</v>
      </c>
      <c r="L20" s="55">
        <f ca="1">SUMIF('elite maschile'!$D$14:$M$1000,$A20,'elite maschile'!$M$14:$M$1000)</f>
        <v>0</v>
      </c>
      <c r="M20" s="55">
        <f ca="1">SUMIF('under 23 maschile'!$D$14:$M$1000,$A20,'under 23 maschile'!$M$14:$M$1000)</f>
        <v>0</v>
      </c>
      <c r="N20" s="55">
        <f ca="1">SUMIF('elite Donne'!$D$14:$M$1000,$A20,'elite Donne'!$M$14:$M$1000)</f>
        <v>0</v>
      </c>
      <c r="O20" s="58">
        <f t="shared" ca="1" si="1"/>
        <v>280</v>
      </c>
      <c r="P20" s="59">
        <f t="shared" ca="1" si="0"/>
        <v>13</v>
      </c>
    </row>
    <row r="21" spans="1:16" x14ac:dyDescent="0.25">
      <c r="A21" s="54" t="s">
        <v>37</v>
      </c>
      <c r="B21" s="57" t="s">
        <v>38</v>
      </c>
      <c r="C21" s="55">
        <f ca="1">SUMIF('esordienti 1anno'!$D$14:$Q$1000,$A21,'esordienti 1anno'!$Q$14:$Q$1000)</f>
        <v>0</v>
      </c>
      <c r="D21" s="55">
        <f ca="1">SUMIF('esordienti 2anno'!$D$14:$Q$1001,$A21,'esordienti 2anno'!$Q$14:$Q$1001)</f>
        <v>155</v>
      </c>
      <c r="E21" s="55">
        <f ca="1">SUMIF('esordienti donne 1anno'!$D$14:$Q$1001,$A21,'esordienti donne 1anno'!$Q$14:$Q$1001)</f>
        <v>0</v>
      </c>
      <c r="F21" s="55">
        <f ca="1">SUMIF('esordienti donne 2anno'!$D$14:$Q$1002,$A21,'esordienti donne 2anno'!$Q$14:$Q$1002)</f>
        <v>0</v>
      </c>
      <c r="G21" s="55">
        <f ca="1">SUMIF('allievi 1anno'!$D$14:$Q$1000,$A21,'allievi 1anno'!$Q$14:$Q$1000)</f>
        <v>425</v>
      </c>
      <c r="H21" s="55">
        <f ca="1">SUMIF('allievi 2anno'!$D$14:$Q$1000,$A21,'allievi 2anno'!$Q$14:$Q$1000)</f>
        <v>49</v>
      </c>
      <c r="I21" s="55">
        <f ca="1">SUMIF('donna allieve 2anno'!$D$14:$Q$1001,$A21,'donna allieve 2anno'!$Q$14:$Q$1001)</f>
        <v>0</v>
      </c>
      <c r="J21" s="55">
        <f ca="1">SUMIF('junior maschile'!$D$14:$N$1000,$A21,'junior maschile'!$N$14:$N$1000)</f>
        <v>0</v>
      </c>
      <c r="K21" s="55">
        <f ca="1">SUMIF('junior femminile'!$D$14:$M$1000,$A21,'junior femminile'!$M$14:$M$1000)</f>
        <v>0</v>
      </c>
      <c r="L21" s="55">
        <f ca="1">SUMIF('elite maschile'!$D$14:$M$1000,$A21,'elite maschile'!$M$14:$M$1000)</f>
        <v>0</v>
      </c>
      <c r="M21" s="55">
        <f ca="1">SUMIF('under 23 maschile'!$D$14:$M$1000,$A21,'under 23 maschile'!$M$14:$M$1000)</f>
        <v>0</v>
      </c>
      <c r="N21" s="55">
        <f ca="1">SUMIF('elite Donne'!$D$14:$M$1000,$A21,'elite Donne'!$M$14:$M$1000)</f>
        <v>0</v>
      </c>
      <c r="O21" s="58">
        <f t="shared" ca="1" si="1"/>
        <v>629</v>
      </c>
      <c r="P21" s="59">
        <f t="shared" ca="1" si="0"/>
        <v>7</v>
      </c>
    </row>
    <row r="22" spans="1:16" x14ac:dyDescent="0.25">
      <c r="A22" s="54" t="s">
        <v>221</v>
      </c>
      <c r="B22" s="57" t="s">
        <v>222</v>
      </c>
      <c r="C22" s="55">
        <f ca="1">SUMIF('esordienti 1anno'!$D$14:$Q$1000,$A22,'esordienti 1anno'!$Q$14:$Q$1000)</f>
        <v>0</v>
      </c>
      <c r="D22" s="55">
        <f ca="1">SUMIF('esordienti 2anno'!$D$14:$Q$1001,$A22,'esordienti 2anno'!$Q$14:$Q$1001)</f>
        <v>0</v>
      </c>
      <c r="E22" s="55">
        <f ca="1">SUMIF('esordienti donne 1anno'!$D$14:$Q$1001,$A22,'esordienti donne 1anno'!$Q$14:$Q$1001)</f>
        <v>0</v>
      </c>
      <c r="F22" s="55">
        <f ca="1">SUMIF('esordienti donne 2anno'!$D$14:$Q$1002,$A22,'esordienti donne 2anno'!$Q$14:$Q$1002)</f>
        <v>0</v>
      </c>
      <c r="G22" s="55">
        <f ca="1">SUMIF('allievi 1anno'!$D$14:$Q$1000,$A22,'allievi 1anno'!$Q$14:$Q$1000)</f>
        <v>0</v>
      </c>
      <c r="H22" s="55">
        <f ca="1">SUMIF('allievi 2anno'!$D$14:$Q$1000,$A22,'allievi 2anno'!$Q$14:$Q$1000)</f>
        <v>23</v>
      </c>
      <c r="I22" s="55">
        <f ca="1">SUMIF('donna allieve 2anno'!$D$14:$Q$1001,$A22,'donna allieve 2anno'!$Q$14:$Q$1001)</f>
        <v>0</v>
      </c>
      <c r="J22" s="55">
        <f ca="1">SUMIF('junior maschile'!$D$14:$N$1000,$A22,'junior maschile'!$N$14:$N$1000)</f>
        <v>0</v>
      </c>
      <c r="K22" s="55">
        <f ca="1">SUMIF('junior femminile'!$D$14:$M$1000,$A22,'junior femminile'!$M$14:$M$1000)</f>
        <v>0</v>
      </c>
      <c r="L22" s="55">
        <f ca="1">SUMIF('elite maschile'!$D$14:$M$1000,$A22,'elite maschile'!$M$14:$M$1000)</f>
        <v>0</v>
      </c>
      <c r="M22" s="55">
        <f ca="1">SUMIF('under 23 maschile'!$D$14:$M$1000,$A22,'under 23 maschile'!$M$14:$M$1000)</f>
        <v>0</v>
      </c>
      <c r="N22" s="55">
        <f ca="1">SUMIF('elite Donne'!$D$14:$M$1000,$A22,'elite Donne'!$M$14:$M$1000)</f>
        <v>0</v>
      </c>
      <c r="O22" s="58">
        <f t="shared" ca="1" si="1"/>
        <v>23</v>
      </c>
      <c r="P22" s="59">
        <f t="shared" ca="1" si="0"/>
        <v>23</v>
      </c>
    </row>
    <row r="23" spans="1:16" x14ac:dyDescent="0.25">
      <c r="A23" s="54" t="s">
        <v>61</v>
      </c>
      <c r="B23" s="57" t="s">
        <v>62</v>
      </c>
      <c r="C23" s="55">
        <f ca="1">SUMIF('esordienti 1anno'!$D$14:$Q$1000,$A23,'esordienti 1anno'!$Q$14:$Q$1000)</f>
        <v>185</v>
      </c>
      <c r="D23" s="55">
        <f ca="1">SUMIF('esordienti 2anno'!$D$14:$Q$1001,$A23,'esordienti 2anno'!$Q$14:$Q$1001)</f>
        <v>135</v>
      </c>
      <c r="E23" s="55">
        <f ca="1">SUMIF('esordienti donne 1anno'!$D$14:$Q$1001,$A23,'esordienti donne 1anno'!$Q$14:$Q$1001)</f>
        <v>0</v>
      </c>
      <c r="F23" s="55">
        <f ca="1">SUMIF('esordienti donne 2anno'!$D$14:$Q$1002,$A23,'esordienti donne 2anno'!$Q$14:$Q$1002)</f>
        <v>280</v>
      </c>
      <c r="G23" s="55">
        <f ca="1">SUMIF('allievi 1anno'!$D$14:$Q$1000,$A23,'allievi 1anno'!$Q$14:$Q$1000)</f>
        <v>0</v>
      </c>
      <c r="H23" s="55">
        <f ca="1">SUMIF('allievi 2anno'!$D$14:$Q$1000,$A23,'allievi 2anno'!$Q$14:$Q$1000)</f>
        <v>284</v>
      </c>
      <c r="I23" s="55">
        <f ca="1">SUMIF('donna allieve 2anno'!$D$14:$Q$1001,$A23,'donna allieve 2anno'!$Q$14:$Q$1001)</f>
        <v>220</v>
      </c>
      <c r="J23" s="55">
        <f ca="1">SUMIF('junior maschile'!$D$14:$N$1000,$A23,'junior maschile'!$N$14:$N$1000)</f>
        <v>406</v>
      </c>
      <c r="K23" s="55">
        <f ca="1">SUMIF('junior femminile'!$D$14:$M$1000,$A23,'junior femminile'!$M$14:$M$1000)</f>
        <v>0</v>
      </c>
      <c r="L23" s="55">
        <f ca="1">SUMIF('elite maschile'!$D$14:$M$1000,$A23,'elite maschile'!$M$14:$M$1000)</f>
        <v>70</v>
      </c>
      <c r="M23" s="55">
        <f ca="1">SUMIF('under 23 maschile'!$D$14:$M$1000,$A23,'under 23 maschile'!$M$14:$M$1000)</f>
        <v>135</v>
      </c>
      <c r="N23" s="55">
        <f ca="1">SUMIF('elite Donne'!$D$14:$M$1000,$A23,'elite Donne'!$M$14:$M$1000)</f>
        <v>70</v>
      </c>
      <c r="O23" s="58">
        <f t="shared" ca="1" si="1"/>
        <v>1785</v>
      </c>
      <c r="P23" s="59">
        <f t="shared" ca="1" si="0"/>
        <v>1</v>
      </c>
    </row>
    <row r="24" spans="1:16" x14ac:dyDescent="0.25">
      <c r="A24" s="54" t="s">
        <v>136</v>
      </c>
      <c r="B24" s="57" t="s">
        <v>306</v>
      </c>
      <c r="C24" s="55">
        <f ca="1">SUMIF('esordienti 1anno'!$D$14:$Q$1000,$A24,'esordienti 1anno'!$Q$14:$Q$1000)</f>
        <v>200</v>
      </c>
      <c r="D24" s="55">
        <f ca="1">SUMIF('esordienti 2anno'!$D$14:$Q$1001,$A24,'esordienti 2anno'!$Q$14:$Q$1001)</f>
        <v>14</v>
      </c>
      <c r="E24" s="55">
        <f ca="1">SUMIF('esordienti donne 1anno'!$D$14:$Q$1001,$A24,'esordienti donne 1anno'!$Q$14:$Q$1001)</f>
        <v>0</v>
      </c>
      <c r="F24" s="55">
        <f ca="1">SUMIF('esordienti donne 2anno'!$D$14:$Q$1002,$A24,'esordienti donne 2anno'!$Q$14:$Q$1002)</f>
        <v>0</v>
      </c>
      <c r="G24" s="55">
        <f ca="1">SUMIF('allievi 1anno'!$D$14:$Q$1000,$A24,'allievi 1anno'!$Q$14:$Q$1000)</f>
        <v>16</v>
      </c>
      <c r="H24" s="55">
        <f ca="1">SUMIF('allievi 2anno'!$D$14:$Q$1000,$A24,'allievi 2anno'!$Q$14:$Q$1000)</f>
        <v>0</v>
      </c>
      <c r="I24" s="55">
        <f ca="1">SUMIF('donna allieve 2anno'!$D$14:$Q$1001,$A24,'donna allieve 2anno'!$Q$14:$Q$1001)</f>
        <v>0</v>
      </c>
      <c r="J24" s="55">
        <f ca="1">SUMIF('junior maschile'!$D$14:$N$1000,$A24,'junior maschile'!$N$14:$N$1000)</f>
        <v>0</v>
      </c>
      <c r="K24" s="55">
        <f ca="1">SUMIF('junior femminile'!$D$14:$M$1000,$A24,'junior femminile'!$M$14:$M$1000)</f>
        <v>0</v>
      </c>
      <c r="L24" s="55">
        <f ca="1">SUMIF('elite maschile'!$D$14:$M$1000,$A24,'elite maschile'!$M$14:$M$1000)</f>
        <v>0</v>
      </c>
      <c r="M24" s="55">
        <f ca="1">SUMIF('under 23 maschile'!$D$14:$M$1000,$A24,'under 23 maschile'!$M$14:$M$1000)</f>
        <v>0</v>
      </c>
      <c r="N24" s="55">
        <f ca="1">SUMIF('elite Donne'!$D$14:$M$1000,$A24,'elite Donne'!$M$14:$M$1000)</f>
        <v>0</v>
      </c>
      <c r="O24" s="58">
        <f t="shared" ca="1" si="1"/>
        <v>230</v>
      </c>
      <c r="P24" s="59">
        <f t="shared" ca="1" si="0"/>
        <v>15</v>
      </c>
    </row>
    <row r="25" spans="1:16" x14ac:dyDescent="0.25">
      <c r="A25" s="54" t="s">
        <v>65</v>
      </c>
      <c r="B25" s="57" t="s">
        <v>66</v>
      </c>
      <c r="C25" s="55">
        <f ca="1">SUMIF('esordienti 1anno'!$D$14:$Q$1000,$A25,'esordienti 1anno'!$Q$14:$Q$1000)</f>
        <v>0</v>
      </c>
      <c r="D25" s="55">
        <f ca="1">SUMIF('esordienti 2anno'!$D$14:$Q$1001,$A25,'esordienti 2anno'!$Q$14:$Q$1001)</f>
        <v>104</v>
      </c>
      <c r="E25" s="55">
        <f ca="1">SUMIF('esordienti donne 1anno'!$D$14:$Q$1001,$A25,'esordienti donne 1anno'!$Q$14:$Q$1001)</f>
        <v>0</v>
      </c>
      <c r="F25" s="55">
        <f ca="1">SUMIF('esordienti donne 2anno'!$D$14:$Q$1002,$A25,'esordienti donne 2anno'!$Q$14:$Q$1002)</f>
        <v>0</v>
      </c>
      <c r="G25" s="55">
        <f ca="1">SUMIF('allievi 1anno'!$D$14:$Q$1000,$A25,'allievi 1anno'!$Q$14:$Q$1000)</f>
        <v>16</v>
      </c>
      <c r="H25" s="55">
        <f ca="1">SUMIF('allievi 2anno'!$D$14:$Q$1000,$A25,'allievi 2anno'!$Q$14:$Q$1000)</f>
        <v>0</v>
      </c>
      <c r="I25" s="55">
        <f ca="1">SUMIF('donna allieve 2anno'!$D$14:$Q$1001,$A25,'donna allieve 2anno'!$Q$14:$Q$1001)</f>
        <v>0</v>
      </c>
      <c r="J25" s="55">
        <f ca="1">SUMIF('junior maschile'!$D$14:$N$1000,$A25,'junior maschile'!$N$14:$N$1000)</f>
        <v>0</v>
      </c>
      <c r="K25" s="55">
        <f ca="1">SUMIF('junior femminile'!$D$14:$M$1000,$A25,'junior femminile'!$M$14:$M$1000)</f>
        <v>0</v>
      </c>
      <c r="L25" s="55">
        <f ca="1">SUMIF('elite maschile'!$D$14:$M$1000,$A25,'elite maschile'!$M$14:$M$1000)</f>
        <v>0</v>
      </c>
      <c r="M25" s="55">
        <f ca="1">SUMIF('under 23 maschile'!$D$14:$M$1000,$A25,'under 23 maschile'!$M$14:$M$1000)</f>
        <v>0</v>
      </c>
      <c r="N25" s="55">
        <f ca="1">SUMIF('elite Donne'!$D$14:$M$1000,$A25,'elite Donne'!$M$14:$M$1000)</f>
        <v>0</v>
      </c>
      <c r="O25" s="58">
        <f t="shared" ca="1" si="1"/>
        <v>120</v>
      </c>
      <c r="P25" s="59">
        <f t="shared" ca="1" si="0"/>
        <v>18</v>
      </c>
    </row>
    <row r="26" spans="1:16" x14ac:dyDescent="0.25">
      <c r="A26" s="54" t="s">
        <v>169</v>
      </c>
      <c r="B26" s="57" t="s">
        <v>170</v>
      </c>
      <c r="C26" s="55">
        <f ca="1">SUMIF('esordienti 1anno'!$D$14:$Q$1000,$A26,'esordienti 1anno'!$Q$14:$Q$1000)</f>
        <v>0</v>
      </c>
      <c r="D26" s="55">
        <f ca="1">SUMIF('esordienti 2anno'!$D$14:$Q$1001,$A26,'esordienti 2anno'!$Q$14:$Q$1001)</f>
        <v>0</v>
      </c>
      <c r="E26" s="55">
        <f ca="1">SUMIF('esordienti donne 1anno'!$D$14:$Q$1001,$A26,'esordienti donne 1anno'!$Q$14:$Q$1001)</f>
        <v>0</v>
      </c>
      <c r="F26" s="55">
        <f ca="1">SUMIF('esordienti donne 2anno'!$D$14:$Q$1002,$A26,'esordienti donne 2anno'!$Q$14:$Q$1002)</f>
        <v>0</v>
      </c>
      <c r="G26" s="55">
        <f ca="1">SUMIF('allievi 1anno'!$D$14:$Q$1000,$A26,'allievi 1anno'!$Q$14:$Q$1000)</f>
        <v>302</v>
      </c>
      <c r="H26" s="55">
        <f ca="1">SUMIF('allievi 2anno'!$D$14:$Q$1000,$A26,'allievi 2anno'!$Q$14:$Q$1000)</f>
        <v>295</v>
      </c>
      <c r="I26" s="55">
        <f ca="1">SUMIF('donna allieve 2anno'!$D$14:$Q$1001,$A26,'donna allieve 2anno'!$Q$14:$Q$1001)</f>
        <v>0</v>
      </c>
      <c r="J26" s="55">
        <f ca="1">SUMIF('junior maschile'!$D$14:$N$1000,$A26,'junior maschile'!$N$14:$N$1000)</f>
        <v>0</v>
      </c>
      <c r="K26" s="55">
        <f ca="1">SUMIF('junior femminile'!$D$14:$M$1000,$A26,'junior femminile'!$M$14:$M$1000)</f>
        <v>0</v>
      </c>
      <c r="L26" s="55">
        <f ca="1">SUMIF('elite maschile'!$D$14:$M$1000,$A26,'elite maschile'!$M$14:$M$1000)</f>
        <v>0</v>
      </c>
      <c r="M26" s="55">
        <f ca="1">SUMIF('under 23 maschile'!$D$14:$M$1000,$A26,'under 23 maschile'!$M$14:$M$1000)</f>
        <v>0</v>
      </c>
      <c r="N26" s="55">
        <f ca="1">SUMIF('elite Donne'!$D$14:$M$1000,$A26,'elite Donne'!$M$14:$M$1000)</f>
        <v>0</v>
      </c>
      <c r="O26" s="58">
        <f t="shared" ca="1" si="1"/>
        <v>597</v>
      </c>
      <c r="P26" s="59">
        <f t="shared" ca="1" si="0"/>
        <v>8</v>
      </c>
    </row>
    <row r="27" spans="1:16" x14ac:dyDescent="0.25">
      <c r="A27" s="54" t="s">
        <v>118</v>
      </c>
      <c r="B27" s="57" t="s">
        <v>119</v>
      </c>
      <c r="C27" s="55">
        <f ca="1">SUMIF('esordienti 1anno'!$D$14:$Q$1000,$A27,'esordienti 1anno'!$Q$14:$Q$1000)</f>
        <v>0</v>
      </c>
      <c r="D27" s="55">
        <f ca="1">SUMIF('esordienti 2anno'!$D$14:$Q$1001,$A27,'esordienti 2anno'!$Q$14:$Q$1001)</f>
        <v>13</v>
      </c>
      <c r="E27" s="55">
        <f ca="1">SUMIF('esordienti donne 1anno'!$D$14:$Q$1001,$A27,'esordienti donne 1anno'!$Q$14:$Q$1001)</f>
        <v>0</v>
      </c>
      <c r="F27" s="55">
        <f ca="1">SUMIF('esordienti donne 2anno'!$D$14:$Q$1002,$A27,'esordienti donne 2anno'!$Q$14:$Q$1002)</f>
        <v>0</v>
      </c>
      <c r="G27" s="55">
        <f ca="1">SUMIF('allievi 1anno'!$D$14:$Q$1000,$A27,'allievi 1anno'!$Q$14:$Q$1000)</f>
        <v>16</v>
      </c>
      <c r="H27" s="55">
        <f ca="1">SUMIF('allievi 2anno'!$D$14:$Q$1000,$A27,'allievi 2anno'!$Q$14:$Q$1000)</f>
        <v>0</v>
      </c>
      <c r="I27" s="55">
        <f ca="1">SUMIF('donna allieve 2anno'!$D$14:$Q$1001,$A27,'donna allieve 2anno'!$Q$14:$Q$1001)</f>
        <v>0</v>
      </c>
      <c r="J27" s="55">
        <f ca="1">SUMIF('junior maschile'!$D$14:$N$1000,$A27,'junior maschile'!$N$14:$N$1000)</f>
        <v>0</v>
      </c>
      <c r="K27" s="55">
        <f ca="1">SUMIF('junior femminile'!$D$14:$M$1000,$A27,'junior femminile'!$M$14:$M$1000)</f>
        <v>0</v>
      </c>
      <c r="L27" s="55">
        <f ca="1">SUMIF('elite maschile'!$D$14:$M$1000,$A27,'elite maschile'!$M$14:$M$1000)</f>
        <v>0</v>
      </c>
      <c r="M27" s="55">
        <f ca="1">SUMIF('under 23 maschile'!$D$14:$M$1000,$A27,'under 23 maschile'!$M$14:$M$1000)</f>
        <v>0</v>
      </c>
      <c r="N27" s="55">
        <f ca="1">SUMIF('elite Donne'!$D$14:$M$1000,$A27,'elite Donne'!$M$14:$M$1000)</f>
        <v>0</v>
      </c>
      <c r="O27" s="58">
        <f t="shared" ca="1" si="1"/>
        <v>29</v>
      </c>
      <c r="P27" s="59">
        <f t="shared" ca="1" si="0"/>
        <v>22</v>
      </c>
    </row>
    <row r="28" spans="1:16" x14ac:dyDescent="0.25">
      <c r="A28" s="54" t="s">
        <v>29</v>
      </c>
      <c r="B28" s="57" t="s">
        <v>30</v>
      </c>
      <c r="C28" s="55">
        <f ca="1">SUMIF('esordienti 1anno'!$D$14:$Q$1000,$A28,'esordienti 1anno'!$Q$14:$Q$1000)</f>
        <v>601</v>
      </c>
      <c r="D28" s="55">
        <f ca="1">SUMIF('esordienti 2anno'!$D$14:$Q$1001,$A28,'esordienti 2anno'!$Q$14:$Q$1001)</f>
        <v>12</v>
      </c>
      <c r="E28" s="55">
        <f ca="1">SUMIF('esordienti donne 1anno'!$D$14:$Q$1001,$A28,'esordienti donne 1anno'!$Q$14:$Q$1001)</f>
        <v>109</v>
      </c>
      <c r="F28" s="55">
        <f ca="1">SUMIF('esordienti donne 2anno'!$D$14:$Q$1002,$A28,'esordienti donne 2anno'!$Q$14:$Q$1002)</f>
        <v>0</v>
      </c>
      <c r="G28" s="55">
        <f ca="1">SUMIF('allievi 1anno'!$D$14:$Q$1000,$A28,'allievi 1anno'!$Q$14:$Q$1000)</f>
        <v>280</v>
      </c>
      <c r="H28" s="55">
        <f ca="1">SUMIF('allievi 2anno'!$D$14:$Q$1000,$A28,'allievi 2anno'!$Q$14:$Q$1000)</f>
        <v>0</v>
      </c>
      <c r="I28" s="55">
        <f ca="1">SUMIF('donna allieve 2anno'!$D$14:$Q$1001,$A28,'donna allieve 2anno'!$Q$14:$Q$1001)</f>
        <v>0</v>
      </c>
      <c r="J28" s="55">
        <f ca="1">SUMIF('junior maschile'!$D$14:$N$1000,$A28,'junior maschile'!$N$14:$N$1000)</f>
        <v>0</v>
      </c>
      <c r="K28" s="55">
        <f ca="1">SUMIF('junior femminile'!$D$14:$M$1000,$A28,'junior femminile'!$M$14:$M$1000)</f>
        <v>0</v>
      </c>
      <c r="L28" s="55">
        <f ca="1">SUMIF('elite maschile'!$D$14:$M$1000,$A28,'elite maschile'!$M$14:$M$1000)</f>
        <v>0</v>
      </c>
      <c r="M28" s="55">
        <f ca="1">SUMIF('under 23 maschile'!$D$14:$M$1000,$A28,'under 23 maschile'!$M$14:$M$1000)</f>
        <v>0</v>
      </c>
      <c r="N28" s="55">
        <f ca="1">SUMIF('elite Donne'!$D$14:$M$1000,$A28,'elite Donne'!$M$14:$M$1000)</f>
        <v>0</v>
      </c>
      <c r="O28" s="58">
        <f t="shared" ca="1" si="1"/>
        <v>1002</v>
      </c>
      <c r="P28" s="59">
        <f t="shared" ca="1" si="0"/>
        <v>3</v>
      </c>
    </row>
    <row r="29" spans="1:16" x14ac:dyDescent="0.25">
      <c r="A29" s="54" t="s">
        <v>17</v>
      </c>
      <c r="B29" s="57" t="s">
        <v>18</v>
      </c>
      <c r="C29" s="55">
        <f ca="1">SUMIF('esordienti 1anno'!$D$14:$Q$1000,$A29,'esordienti 1anno'!$Q$14:$Q$1000)</f>
        <v>305</v>
      </c>
      <c r="D29" s="55">
        <f ca="1">SUMIF('esordienti 2anno'!$D$14:$Q$1001,$A29,'esordienti 2anno'!$Q$14:$Q$1001)</f>
        <v>348</v>
      </c>
      <c r="E29" s="55">
        <f ca="1">SUMIF('esordienti donne 1anno'!$D$14:$Q$1001,$A29,'esordienti donne 1anno'!$Q$14:$Q$1001)</f>
        <v>0</v>
      </c>
      <c r="F29" s="55">
        <f ca="1">SUMIF('esordienti donne 2anno'!$D$14:$Q$1002,$A29,'esordienti donne 2anno'!$Q$14:$Q$1002)</f>
        <v>0</v>
      </c>
      <c r="G29" s="55">
        <f ca="1">SUMIF('allievi 1anno'!$D$14:$Q$1000,$A29,'allievi 1anno'!$Q$14:$Q$1000)</f>
        <v>128</v>
      </c>
      <c r="H29" s="55">
        <f ca="1">SUMIF('allievi 2anno'!$D$14:$Q$1000,$A29,'allievi 2anno'!$Q$14:$Q$1000)</f>
        <v>0</v>
      </c>
      <c r="I29" s="55">
        <f ca="1">SUMIF('donna allieve 2anno'!$D$14:$Q$1001,$A29,'donna allieve 2anno'!$Q$14:$Q$1001)</f>
        <v>0</v>
      </c>
      <c r="J29" s="55">
        <f ca="1">SUMIF('junior maschile'!$D$14:$N$1000,$A29,'junior maschile'!$N$14:$N$1000)</f>
        <v>114</v>
      </c>
      <c r="K29" s="55">
        <f ca="1">SUMIF('junior femminile'!$D$14:$M$1000,$A29,'junior femminile'!$M$14:$M$1000)</f>
        <v>0</v>
      </c>
      <c r="L29" s="55">
        <f ca="1">SUMIF('elite maschile'!$D$14:$M$1000,$A29,'elite maschile'!$M$14:$M$1000)</f>
        <v>0</v>
      </c>
      <c r="M29" s="55">
        <f ca="1">SUMIF('under 23 maschile'!$D$14:$M$1000,$A29,'under 23 maschile'!$M$14:$M$1000)</f>
        <v>0</v>
      </c>
      <c r="N29" s="55">
        <f ca="1">SUMIF('elite Donne'!$D$14:$M$1000,$A29,'elite Donne'!$M$14:$M$1000)</f>
        <v>100</v>
      </c>
      <c r="O29" s="58">
        <f t="shared" ca="1" si="1"/>
        <v>995</v>
      </c>
      <c r="P29" s="59">
        <f t="shared" ca="1" si="0"/>
        <v>4</v>
      </c>
    </row>
    <row r="30" spans="1:16" x14ac:dyDescent="0.25">
      <c r="A30" s="54" t="s">
        <v>53</v>
      </c>
      <c r="B30" s="57" t="s">
        <v>54</v>
      </c>
      <c r="C30" s="55">
        <f ca="1">SUMIF('esordienti 1anno'!$D$14:$Q$1000,$A30,'esordienti 1anno'!$Q$14:$Q$1000)</f>
        <v>0</v>
      </c>
      <c r="D30" s="55">
        <f ca="1">SUMIF('esordienti 2anno'!$D$14:$Q$1001,$A30,'esordienti 2anno'!$Q$14:$Q$1001)</f>
        <v>124</v>
      </c>
      <c r="E30" s="55">
        <f ca="1">SUMIF('esordienti donne 1anno'!$D$14:$Q$1001,$A30,'esordienti donne 1anno'!$Q$14:$Q$1001)</f>
        <v>0</v>
      </c>
      <c r="F30" s="55">
        <f ca="1">SUMIF('esordienti donne 2anno'!$D$14:$Q$1002,$A30,'esordienti donne 2anno'!$Q$14:$Q$1002)</f>
        <v>86</v>
      </c>
      <c r="G30" s="55">
        <f ca="1">SUMIF('allievi 1anno'!$D$14:$Q$1000,$A30,'allievi 1anno'!$Q$14:$Q$1000)</f>
        <v>0</v>
      </c>
      <c r="H30" s="55">
        <f ca="1">SUMIF('allievi 2anno'!$D$14:$Q$1000,$A30,'allievi 2anno'!$Q$14:$Q$1000)</f>
        <v>0</v>
      </c>
      <c r="I30" s="55">
        <f ca="1">SUMIF('donna allieve 2anno'!$D$14:$Q$1001,$A30,'donna allieve 2anno'!$Q$14:$Q$1001)</f>
        <v>210</v>
      </c>
      <c r="J30" s="55">
        <f ca="1">SUMIF('junior maschile'!$D$14:$N$1000,$A30,'junior maschile'!$N$14:$N$1000)</f>
        <v>0</v>
      </c>
      <c r="K30" s="55">
        <f ca="1">SUMIF('junior femminile'!$D$14:$M$1000,$A30,'junior femminile'!$M$14:$M$1000)</f>
        <v>140</v>
      </c>
      <c r="L30" s="55">
        <f ca="1">SUMIF('elite maschile'!$D$14:$M$1000,$A30,'elite maschile'!$M$14:$M$1000)</f>
        <v>0</v>
      </c>
      <c r="M30" s="55">
        <f ca="1">SUMIF('under 23 maschile'!$D$14:$M$1000,$A30,'under 23 maschile'!$M$14:$M$1000)</f>
        <v>0</v>
      </c>
      <c r="N30" s="55">
        <f ca="1">SUMIF('elite Donne'!$D$14:$M$1000,$A30,'elite Donne'!$M$14:$M$1000)</f>
        <v>0</v>
      </c>
      <c r="O30" s="58">
        <f t="shared" ca="1" si="1"/>
        <v>560</v>
      </c>
      <c r="P30" s="59">
        <f t="shared" ca="1" si="0"/>
        <v>9</v>
      </c>
    </row>
    <row r="31" spans="1:16" x14ac:dyDescent="0.25">
      <c r="A31" s="54" t="s">
        <v>314</v>
      </c>
      <c r="B31" s="57" t="s">
        <v>315</v>
      </c>
      <c r="C31" s="55">
        <f ca="1">SUMIF('esordienti 1anno'!$D$14:$Q$1000,$A31,'esordienti 1anno'!$Q$14:$Q$1000)</f>
        <v>0</v>
      </c>
      <c r="D31" s="55">
        <f ca="1">SUMIF('esordienti 2anno'!$D$14:$Q$1001,$A31,'esordienti 2anno'!$Q$14:$Q$1001)</f>
        <v>0</v>
      </c>
      <c r="E31" s="55">
        <f ca="1">SUMIF('esordienti donne 1anno'!$D$14:$Q$1001,$A31,'esordienti donne 1anno'!$Q$14:$Q$1001)</f>
        <v>0</v>
      </c>
      <c r="F31" s="55">
        <f ca="1">SUMIF('esordienti donne 2anno'!$D$14:$Q$1002,$A31,'esordienti donne 2anno'!$Q$14:$Q$1002)</f>
        <v>0</v>
      </c>
      <c r="G31" s="55">
        <f ca="1">SUMIF('allievi 1anno'!$D$14:$Q$1000,$A31,'allievi 1anno'!$Q$14:$Q$1000)</f>
        <v>0</v>
      </c>
      <c r="H31" s="55">
        <f ca="1">SUMIF('allievi 2anno'!$D$14:$Q$1000,$A31,'allievi 2anno'!$Q$14:$Q$1000)</f>
        <v>0</v>
      </c>
      <c r="I31" s="55">
        <f ca="1">SUMIF('donna allieve 2anno'!$D$14:$Q$1001,$A31,'donna allieve 2anno'!$Q$14:$Q$1001)</f>
        <v>0</v>
      </c>
      <c r="J31" s="55">
        <f ca="1">SUMIF('junior maschile'!$D$14:$N$1000,$A31,'junior maschile'!$N$14:$N$1000)</f>
        <v>23</v>
      </c>
      <c r="K31" s="55">
        <f ca="1">SUMIF('junior femminile'!$D$14:$M$1000,$A31,'junior femminile'!$M$14:$M$1000)</f>
        <v>0</v>
      </c>
      <c r="L31" s="55">
        <f ca="1">SUMIF('elite maschile'!$D$14:$M$1000,$A31,'elite maschile'!$M$14:$M$1000)</f>
        <v>0</v>
      </c>
      <c r="M31" s="55">
        <f ca="1">SUMIF('under 23 maschile'!$D$14:$M$1000,$A31,'under 23 maschile'!$M$14:$M$1000)</f>
        <v>0</v>
      </c>
      <c r="N31" s="55">
        <f ca="1">SUMIF('elite Donne'!$D$14:$M$1000,$A31,'elite Donne'!$M$14:$M$1000)</f>
        <v>0</v>
      </c>
      <c r="O31" s="58">
        <f t="shared" ca="1" si="1"/>
        <v>23</v>
      </c>
      <c r="P31" s="59">
        <f t="shared" ca="1" si="0"/>
        <v>23</v>
      </c>
    </row>
    <row r="32" spans="1:16" x14ac:dyDescent="0.25">
      <c r="A32" s="54" t="s">
        <v>21</v>
      </c>
      <c r="B32" s="57" t="s">
        <v>22</v>
      </c>
      <c r="C32" s="55">
        <f ca="1">SUMIF('esordienti 1anno'!$D$14:$Q$1000,$A32,'esordienti 1anno'!$Q$14:$Q$1000)</f>
        <v>0</v>
      </c>
      <c r="D32" s="55">
        <f ca="1">SUMIF('esordienti 2anno'!$D$14:$Q$1001,$A32,'esordienti 2anno'!$Q$14:$Q$1001)</f>
        <v>601</v>
      </c>
      <c r="E32" s="55">
        <f ca="1">SUMIF('esordienti donne 1anno'!$D$14:$Q$1001,$A32,'esordienti donne 1anno'!$Q$14:$Q$1001)</f>
        <v>0</v>
      </c>
      <c r="F32" s="55">
        <f ca="1">SUMIF('esordienti donne 2anno'!$D$14:$Q$1002,$A32,'esordienti donne 2anno'!$Q$14:$Q$1002)</f>
        <v>0</v>
      </c>
      <c r="G32" s="55">
        <f ca="1">SUMIF('allievi 1anno'!$D$14:$Q$1000,$A32,'allievi 1anno'!$Q$14:$Q$1000)</f>
        <v>454</v>
      </c>
      <c r="H32" s="55">
        <f ca="1">SUMIF('allievi 2anno'!$D$14:$Q$1000,$A32,'allievi 2anno'!$Q$14:$Q$1000)</f>
        <v>58</v>
      </c>
      <c r="I32" s="55">
        <f ca="1">SUMIF('donna allieve 2anno'!$D$14:$Q$1001,$A32,'donna allieve 2anno'!$Q$14:$Q$1001)</f>
        <v>0</v>
      </c>
      <c r="J32" s="55">
        <f ca="1">SUMIF('junior maschile'!$D$14:$N$1000,$A32,'junior maschile'!$N$14:$N$1000)</f>
        <v>349</v>
      </c>
      <c r="K32" s="55">
        <f ca="1">SUMIF('junior femminile'!$D$14:$M$1000,$A32,'junior femminile'!$M$14:$M$1000)</f>
        <v>0</v>
      </c>
      <c r="L32" s="55">
        <f ca="1">SUMIF('elite maschile'!$D$14:$M$1000,$A32,'elite maschile'!$M$14:$M$1000)</f>
        <v>0</v>
      </c>
      <c r="M32" s="55">
        <f ca="1">SUMIF('under 23 maschile'!$D$14:$M$1000,$A32,'under 23 maschile'!$M$14:$M$1000)</f>
        <v>100</v>
      </c>
      <c r="N32" s="55">
        <f ca="1">SUMIF('elite Donne'!$D$14:$M$1000,$A32,'elite Donne'!$M$14:$M$1000)</f>
        <v>0</v>
      </c>
      <c r="O32" s="58">
        <f t="shared" ca="1" si="1"/>
        <v>1562</v>
      </c>
      <c r="P32" s="59">
        <f t="shared" ca="1" si="0"/>
        <v>2</v>
      </c>
    </row>
    <row r="33" spans="1:16" x14ac:dyDescent="0.25">
      <c r="A33" s="54" t="s">
        <v>215</v>
      </c>
      <c r="B33" s="57" t="s">
        <v>216</v>
      </c>
      <c r="C33" s="55">
        <f ca="1">SUMIF('esordienti 1anno'!$D$14:$Q$1000,$A33,'esordienti 1anno'!$Q$14:$Q$1000)</f>
        <v>0</v>
      </c>
      <c r="D33" s="55">
        <f ca="1">SUMIF('esordienti 2anno'!$D$14:$Q$1001,$A33,'esordienti 2anno'!$Q$14:$Q$1001)</f>
        <v>0</v>
      </c>
      <c r="E33" s="55">
        <f ca="1">SUMIF('esordienti donne 1anno'!$D$14:$Q$1001,$A33,'esordienti donne 1anno'!$Q$14:$Q$1001)</f>
        <v>0</v>
      </c>
      <c r="F33" s="55">
        <f ca="1">SUMIF('esordienti donne 2anno'!$D$14:$Q$1002,$A33,'esordienti donne 2anno'!$Q$14:$Q$1002)</f>
        <v>0</v>
      </c>
      <c r="G33" s="55">
        <f ca="1">SUMIF('allievi 1anno'!$D$14:$Q$1000,$A33,'allievi 1anno'!$Q$14:$Q$1000)</f>
        <v>0</v>
      </c>
      <c r="H33" s="55">
        <f ca="1">SUMIF('allievi 2anno'!$D$14:$Q$1000,$A33,'allievi 2anno'!$Q$14:$Q$1000)</f>
        <v>23</v>
      </c>
      <c r="I33" s="55">
        <f ca="1">SUMIF('donna allieve 2anno'!$D$14:$Q$1001,$A33,'donna allieve 2anno'!$Q$14:$Q$1001)</f>
        <v>0</v>
      </c>
      <c r="J33" s="55">
        <f ca="1">SUMIF('junior maschile'!$D$14:$N$1000,$A33,'junior maschile'!$N$14:$N$1000)</f>
        <v>42</v>
      </c>
      <c r="K33" s="55">
        <f ca="1">SUMIF('junior femminile'!$D$14:$M$1000,$A33,'junior femminile'!$M$14:$M$1000)</f>
        <v>0</v>
      </c>
      <c r="L33" s="55">
        <f ca="1">SUMIF('elite maschile'!$D$14:$M$1000,$A33,'elite maschile'!$M$14:$M$1000)</f>
        <v>0</v>
      </c>
      <c r="M33" s="55">
        <f ca="1">SUMIF('under 23 maschile'!$D$14:$M$1000,$A33,'under 23 maschile'!$M$14:$M$1000)</f>
        <v>0</v>
      </c>
      <c r="N33" s="55">
        <f ca="1">SUMIF('elite Donne'!$D$14:$M$1000,$A33,'elite Donne'!$M$14:$M$1000)</f>
        <v>0</v>
      </c>
      <c r="O33" s="58">
        <f t="shared" ca="1" si="1"/>
        <v>65</v>
      </c>
      <c r="P33" s="59">
        <f t="shared" ca="1" si="0"/>
        <v>21</v>
      </c>
    </row>
  </sheetData>
  <conditionalFormatting sqref="P1:P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2" right="0.17" top="0.43" bottom="0.74803149606299213" header="0.26" footer="0.31496062992125984"/>
  <pageSetup paperSize="9" scale="82" fitToHeight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defaultRowHeight="15" x14ac:dyDescent="0.25"/>
  <cols>
    <col min="2" max="2" width="41" bestFit="1" customWidth="1"/>
  </cols>
  <sheetData>
    <row r="1" spans="1:2" x14ac:dyDescent="0.25">
      <c r="A1" t="s">
        <v>334</v>
      </c>
      <c r="B1" t="s">
        <v>335</v>
      </c>
    </row>
    <row r="2" spans="1:2" x14ac:dyDescent="0.25">
      <c r="A2" t="s">
        <v>33</v>
      </c>
      <c r="B2" t="s">
        <v>34</v>
      </c>
    </row>
    <row r="3" spans="1:2" x14ac:dyDescent="0.25">
      <c r="A3" t="s">
        <v>79</v>
      </c>
      <c r="B3" t="s">
        <v>336</v>
      </c>
    </row>
    <row r="4" spans="1:2" x14ac:dyDescent="0.25">
      <c r="A4" t="s">
        <v>209</v>
      </c>
      <c r="B4" t="s">
        <v>210</v>
      </c>
    </row>
    <row r="5" spans="1:2" x14ac:dyDescent="0.25">
      <c r="A5" t="s">
        <v>320</v>
      </c>
      <c r="B5" t="s">
        <v>321</v>
      </c>
    </row>
    <row r="6" spans="1:2" x14ac:dyDescent="0.25">
      <c r="A6" t="s">
        <v>25</v>
      </c>
      <c r="B6" t="s">
        <v>26</v>
      </c>
    </row>
    <row r="7" spans="1:2" x14ac:dyDescent="0.25">
      <c r="A7" t="s">
        <v>58</v>
      </c>
      <c r="B7" t="s">
        <v>59</v>
      </c>
    </row>
    <row r="8" spans="1:2" x14ac:dyDescent="0.25">
      <c r="A8" t="s">
        <v>41</v>
      </c>
      <c r="B8" t="s">
        <v>42</v>
      </c>
    </row>
    <row r="9" spans="1:2" x14ac:dyDescent="0.25">
      <c r="A9" t="s">
        <v>49</v>
      </c>
      <c r="B9" t="s">
        <v>50</v>
      </c>
    </row>
    <row r="10" spans="1:2" x14ac:dyDescent="0.25">
      <c r="A10" t="s">
        <v>199</v>
      </c>
      <c r="B10" t="s">
        <v>200</v>
      </c>
    </row>
    <row r="11" spans="1:2" x14ac:dyDescent="0.25">
      <c r="A11" t="s">
        <v>105</v>
      </c>
      <c r="B11" t="s">
        <v>337</v>
      </c>
    </row>
    <row r="12" spans="1:2" x14ac:dyDescent="0.25">
      <c r="A12" t="s">
        <v>165</v>
      </c>
      <c r="B12" t="s">
        <v>166</v>
      </c>
    </row>
    <row r="13" spans="1:2" x14ac:dyDescent="0.25">
      <c r="A13" t="s">
        <v>37</v>
      </c>
      <c r="B13" t="s">
        <v>38</v>
      </c>
    </row>
    <row r="14" spans="1:2" x14ac:dyDescent="0.25">
      <c r="A14" t="s">
        <v>221</v>
      </c>
      <c r="B14" t="s">
        <v>222</v>
      </c>
    </row>
    <row r="15" spans="1:2" x14ac:dyDescent="0.25">
      <c r="A15" t="s">
        <v>61</v>
      </c>
      <c r="B15" t="s">
        <v>62</v>
      </c>
    </row>
    <row r="16" spans="1:2" x14ac:dyDescent="0.25">
      <c r="A16" t="s">
        <v>136</v>
      </c>
      <c r="B16" t="s">
        <v>306</v>
      </c>
    </row>
    <row r="17" spans="1:2" x14ac:dyDescent="0.25">
      <c r="A17" t="s">
        <v>65</v>
      </c>
      <c r="B17" t="s">
        <v>66</v>
      </c>
    </row>
    <row r="18" spans="1:2" x14ac:dyDescent="0.25">
      <c r="A18" t="s">
        <v>169</v>
      </c>
      <c r="B18" t="s">
        <v>170</v>
      </c>
    </row>
    <row r="19" spans="1:2" x14ac:dyDescent="0.25">
      <c r="A19" t="s">
        <v>118</v>
      </c>
      <c r="B19" t="s">
        <v>119</v>
      </c>
    </row>
    <row r="20" spans="1:2" x14ac:dyDescent="0.25">
      <c r="A20" t="s">
        <v>29</v>
      </c>
      <c r="B20" t="s">
        <v>30</v>
      </c>
    </row>
    <row r="21" spans="1:2" x14ac:dyDescent="0.25">
      <c r="A21" t="s">
        <v>17</v>
      </c>
      <c r="B21" t="s">
        <v>18</v>
      </c>
    </row>
    <row r="22" spans="1:2" x14ac:dyDescent="0.25">
      <c r="A22" t="s">
        <v>53</v>
      </c>
      <c r="B22" t="s">
        <v>54</v>
      </c>
    </row>
    <row r="23" spans="1:2" x14ac:dyDescent="0.25">
      <c r="A23" t="s">
        <v>314</v>
      </c>
      <c r="B23" t="s">
        <v>315</v>
      </c>
    </row>
    <row r="24" spans="1:2" x14ac:dyDescent="0.25">
      <c r="A24" t="s">
        <v>21</v>
      </c>
      <c r="B24" t="s">
        <v>22</v>
      </c>
    </row>
    <row r="25" spans="1:2" x14ac:dyDescent="0.25">
      <c r="A25" t="s">
        <v>215</v>
      </c>
      <c r="B25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A26" zoomScaleNormal="100" zoomScalePageLayoutView="120" workbookViewId="0">
      <selection activeCell="J15" sqref="J15"/>
    </sheetView>
  </sheetViews>
  <sheetFormatPr defaultColWidth="8.85546875" defaultRowHeight="15" x14ac:dyDescent="0.25"/>
  <cols>
    <col min="1" max="1" width="3.85546875" style="25" customWidth="1"/>
    <col min="2" max="2" width="21.7109375" style="25" bestFit="1" customWidth="1"/>
    <col min="3" max="4" width="8.85546875" style="25"/>
    <col min="5" max="5" width="38" style="25" customWidth="1"/>
    <col min="6" max="14" width="8.7109375" style="26" customWidth="1"/>
    <col min="15" max="16" width="8.7109375" style="42" customWidth="1"/>
    <col min="17" max="17" width="9.28515625" style="26" customWidth="1"/>
    <col min="18" max="16384" width="8.85546875" style="25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28.5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ht="36" x14ac:dyDescent="0.55000000000000004">
      <c r="A9" s="64"/>
      <c r="B9" s="64"/>
      <c r="C9" s="64"/>
      <c r="D9" s="73" t="s">
        <v>356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355</v>
      </c>
      <c r="P11" s="77" t="s">
        <v>338</v>
      </c>
      <c r="Q11" s="78" t="s">
        <v>354</v>
      </c>
    </row>
    <row r="12" spans="1:17" ht="16.5" thickBot="1" x14ac:dyDescent="0.3">
      <c r="A12" s="1"/>
      <c r="B12" s="2"/>
      <c r="C12" s="2"/>
      <c r="D12" s="2"/>
      <c r="E12" s="2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43" t="s">
        <v>10</v>
      </c>
      <c r="L12" s="43" t="s">
        <v>11</v>
      </c>
      <c r="M12" s="43" t="s">
        <v>12</v>
      </c>
      <c r="N12" s="43" t="s">
        <v>13</v>
      </c>
      <c r="O12" s="43" t="s">
        <v>14</v>
      </c>
      <c r="P12" s="43"/>
      <c r="Q12" s="44"/>
    </row>
    <row r="13" spans="1:17" ht="16.5" thickBot="1" x14ac:dyDescent="0.3">
      <c r="A13" s="79"/>
      <c r="B13" s="80"/>
      <c r="C13" s="80"/>
      <c r="D13" s="80"/>
      <c r="E13" s="80"/>
      <c r="F13" s="81">
        <v>43184</v>
      </c>
      <c r="G13" s="81">
        <v>43212</v>
      </c>
      <c r="H13" s="81">
        <v>43215</v>
      </c>
      <c r="I13" s="81">
        <v>43233</v>
      </c>
      <c r="J13" s="81">
        <v>43247</v>
      </c>
      <c r="K13" s="81">
        <v>43275</v>
      </c>
      <c r="L13" s="81">
        <v>43289</v>
      </c>
      <c r="M13" s="81">
        <v>43352</v>
      </c>
      <c r="N13" s="81">
        <v>43359</v>
      </c>
      <c r="O13" s="81">
        <v>43366</v>
      </c>
      <c r="P13" s="81"/>
      <c r="Q13" s="82"/>
    </row>
    <row r="14" spans="1:17" ht="28.5" customHeight="1" thickBot="1" x14ac:dyDescent="0.3">
      <c r="A14" s="9">
        <v>1</v>
      </c>
      <c r="B14" s="27" t="s">
        <v>39</v>
      </c>
      <c r="C14" s="17" t="s">
        <v>40</v>
      </c>
      <c r="D14" s="18" t="s">
        <v>41</v>
      </c>
      <c r="E14" s="18" t="s">
        <v>42</v>
      </c>
      <c r="F14" s="89">
        <v>23</v>
      </c>
      <c r="G14" s="84">
        <v>26</v>
      </c>
      <c r="H14" s="89">
        <v>23</v>
      </c>
      <c r="I14" s="84">
        <v>35</v>
      </c>
      <c r="J14" s="84">
        <v>35</v>
      </c>
      <c r="K14" s="84">
        <v>30</v>
      </c>
      <c r="L14" s="84">
        <v>35</v>
      </c>
      <c r="M14" s="84">
        <v>26</v>
      </c>
      <c r="N14" s="84">
        <v>30</v>
      </c>
      <c r="O14" s="85">
        <v>35</v>
      </c>
      <c r="P14" s="96">
        <f t="shared" ref="P14:P35" si="0">SUM(F14:O14)</f>
        <v>298</v>
      </c>
      <c r="Q14" s="88">
        <f>SUM(F14:O14)-F14-H14</f>
        <v>252</v>
      </c>
    </row>
    <row r="15" spans="1:17" ht="28.5" customHeight="1" thickBot="1" x14ac:dyDescent="0.3">
      <c r="A15" s="9">
        <f>A14+1</f>
        <v>2</v>
      </c>
      <c r="B15" s="10" t="s">
        <v>27</v>
      </c>
      <c r="C15" s="20" t="s">
        <v>28</v>
      </c>
      <c r="D15" s="21" t="s">
        <v>29</v>
      </c>
      <c r="E15" s="21" t="s">
        <v>297</v>
      </c>
      <c r="F15" s="86">
        <v>35</v>
      </c>
      <c r="G15" s="86">
        <v>35</v>
      </c>
      <c r="H15" s="86">
        <v>30</v>
      </c>
      <c r="I15" s="86">
        <v>23</v>
      </c>
      <c r="J15" s="86">
        <v>26</v>
      </c>
      <c r="K15" s="86">
        <v>35</v>
      </c>
      <c r="L15" s="89">
        <v>19</v>
      </c>
      <c r="M15" s="86">
        <v>20</v>
      </c>
      <c r="N15" s="86">
        <v>23</v>
      </c>
      <c r="O15" s="90">
        <v>18</v>
      </c>
      <c r="P15" s="97">
        <f t="shared" si="0"/>
        <v>264</v>
      </c>
      <c r="Q15" s="88">
        <f>SUM(F15:O15)-L15-O15</f>
        <v>227</v>
      </c>
    </row>
    <row r="16" spans="1:17" ht="28.5" customHeight="1" thickBot="1" x14ac:dyDescent="0.3">
      <c r="A16" s="9">
        <f t="shared" ref="A16:A35" si="1">A15+1</f>
        <v>3</v>
      </c>
      <c r="B16" s="27" t="s">
        <v>43</v>
      </c>
      <c r="C16" s="17" t="s">
        <v>44</v>
      </c>
      <c r="D16" s="18" t="s">
        <v>29</v>
      </c>
      <c r="E16" s="18" t="s">
        <v>297</v>
      </c>
      <c r="F16" s="84">
        <v>21</v>
      </c>
      <c r="G16" s="84">
        <v>23</v>
      </c>
      <c r="H16" s="84">
        <v>26</v>
      </c>
      <c r="I16" s="84">
        <v>26</v>
      </c>
      <c r="J16" s="84">
        <v>23</v>
      </c>
      <c r="K16" s="84">
        <v>23</v>
      </c>
      <c r="L16" s="84">
        <v>30</v>
      </c>
      <c r="M16" s="89">
        <v>21</v>
      </c>
      <c r="N16" s="89">
        <v>20</v>
      </c>
      <c r="O16" s="85">
        <v>26</v>
      </c>
      <c r="P16" s="96">
        <f t="shared" si="0"/>
        <v>239</v>
      </c>
      <c r="Q16" s="88">
        <f>SUM(F16:O16)-F16-N16</f>
        <v>198</v>
      </c>
    </row>
    <row r="17" spans="1:17" ht="28.5" customHeight="1" thickBot="1" x14ac:dyDescent="0.3">
      <c r="A17" s="9">
        <f t="shared" si="1"/>
        <v>4</v>
      </c>
      <c r="B17" s="10" t="s">
        <v>47</v>
      </c>
      <c r="C17" s="20" t="s">
        <v>48</v>
      </c>
      <c r="D17" s="21" t="s">
        <v>49</v>
      </c>
      <c r="E17" s="21" t="s">
        <v>190</v>
      </c>
      <c r="F17" s="86">
        <v>30</v>
      </c>
      <c r="G17" s="89"/>
      <c r="H17" s="86">
        <v>35</v>
      </c>
      <c r="I17" s="86">
        <v>30</v>
      </c>
      <c r="J17" s="86">
        <v>30</v>
      </c>
      <c r="K17" s="89"/>
      <c r="L17" s="86">
        <v>20</v>
      </c>
      <c r="M17" s="86"/>
      <c r="N17" s="86">
        <v>21</v>
      </c>
      <c r="O17" s="87">
        <v>30</v>
      </c>
      <c r="P17" s="97">
        <f t="shared" si="0"/>
        <v>196</v>
      </c>
      <c r="Q17" s="88">
        <f>SUM(F17:O17)</f>
        <v>196</v>
      </c>
    </row>
    <row r="18" spans="1:17" ht="28.5" customHeight="1" thickBot="1" x14ac:dyDescent="0.3">
      <c r="A18" s="9">
        <f t="shared" si="1"/>
        <v>5</v>
      </c>
      <c r="B18" s="27" t="s">
        <v>296</v>
      </c>
      <c r="C18" s="17" t="s">
        <v>60</v>
      </c>
      <c r="D18" s="18" t="s">
        <v>61</v>
      </c>
      <c r="E18" s="18" t="s">
        <v>298</v>
      </c>
      <c r="F18" s="84">
        <v>26</v>
      </c>
      <c r="G18" s="84">
        <v>30</v>
      </c>
      <c r="H18" s="84">
        <v>21</v>
      </c>
      <c r="I18" s="89">
        <v>16</v>
      </c>
      <c r="J18" s="84">
        <v>21</v>
      </c>
      <c r="K18" s="84">
        <v>26</v>
      </c>
      <c r="L18" s="84">
        <v>26</v>
      </c>
      <c r="M18" s="84">
        <v>18</v>
      </c>
      <c r="N18" s="84">
        <v>17</v>
      </c>
      <c r="O18" s="90">
        <v>14</v>
      </c>
      <c r="P18" s="96">
        <f t="shared" si="0"/>
        <v>215</v>
      </c>
      <c r="Q18" s="88">
        <f>SUM(F18:O18)-I18-O18</f>
        <v>185</v>
      </c>
    </row>
    <row r="19" spans="1:17" ht="28.5" customHeight="1" thickBot="1" x14ac:dyDescent="0.3">
      <c r="A19" s="9">
        <f t="shared" si="1"/>
        <v>6</v>
      </c>
      <c r="B19" s="10" t="s">
        <v>71</v>
      </c>
      <c r="C19" s="20" t="s">
        <v>72</v>
      </c>
      <c r="D19" s="21" t="s">
        <v>29</v>
      </c>
      <c r="E19" s="21" t="s">
        <v>297</v>
      </c>
      <c r="F19" s="89"/>
      <c r="G19" s="86">
        <v>21</v>
      </c>
      <c r="H19" s="89"/>
      <c r="I19" s="86">
        <v>21</v>
      </c>
      <c r="J19" s="86">
        <v>20</v>
      </c>
      <c r="K19" s="86">
        <v>21</v>
      </c>
      <c r="L19" s="86">
        <v>21</v>
      </c>
      <c r="M19" s="86">
        <v>23</v>
      </c>
      <c r="N19" s="86">
        <v>13</v>
      </c>
      <c r="O19" s="87">
        <v>21</v>
      </c>
      <c r="P19" s="97">
        <f t="shared" si="0"/>
        <v>161</v>
      </c>
      <c r="Q19" s="88">
        <f>SUM(F19:O19)</f>
        <v>161</v>
      </c>
    </row>
    <row r="20" spans="1:17" ht="28.5" customHeight="1" thickBot="1" x14ac:dyDescent="0.3">
      <c r="A20" s="9">
        <f t="shared" si="1"/>
        <v>7</v>
      </c>
      <c r="B20" s="27" t="s">
        <v>75</v>
      </c>
      <c r="C20" s="17" t="s">
        <v>76</v>
      </c>
      <c r="D20" s="18" t="s">
        <v>17</v>
      </c>
      <c r="E20" s="18" t="s">
        <v>299</v>
      </c>
      <c r="F20" s="84">
        <v>19</v>
      </c>
      <c r="G20" s="84">
        <v>20</v>
      </c>
      <c r="H20" s="84">
        <v>20</v>
      </c>
      <c r="I20" s="89">
        <v>15</v>
      </c>
      <c r="J20" s="84">
        <v>18</v>
      </c>
      <c r="K20" s="89"/>
      <c r="L20" s="84">
        <v>23</v>
      </c>
      <c r="M20" s="84">
        <v>19</v>
      </c>
      <c r="N20" s="84">
        <v>18</v>
      </c>
      <c r="O20" s="85">
        <v>20</v>
      </c>
      <c r="P20" s="96">
        <f t="shared" si="0"/>
        <v>172</v>
      </c>
      <c r="Q20" s="88">
        <f>SUM(F20:O20)-I20</f>
        <v>157</v>
      </c>
    </row>
    <row r="21" spans="1:17" ht="28.5" customHeight="1" thickBot="1" x14ac:dyDescent="0.3">
      <c r="A21" s="9">
        <f t="shared" si="1"/>
        <v>8</v>
      </c>
      <c r="B21" s="10" t="s">
        <v>84</v>
      </c>
      <c r="C21" s="20" t="s">
        <v>85</v>
      </c>
      <c r="D21" s="21" t="s">
        <v>17</v>
      </c>
      <c r="E21" s="21" t="s">
        <v>299</v>
      </c>
      <c r="F21" s="86">
        <v>16</v>
      </c>
      <c r="G21" s="86">
        <v>18</v>
      </c>
      <c r="H21" s="86">
        <v>19</v>
      </c>
      <c r="I21" s="89"/>
      <c r="J21" s="86">
        <v>16</v>
      </c>
      <c r="K21" s="89"/>
      <c r="L21" s="86">
        <v>18</v>
      </c>
      <c r="M21" s="86">
        <v>17</v>
      </c>
      <c r="N21" s="86"/>
      <c r="O21" s="87">
        <v>19</v>
      </c>
      <c r="P21" s="97">
        <f t="shared" si="0"/>
        <v>123</v>
      </c>
      <c r="Q21" s="88">
        <f t="shared" ref="Q21:Q35" si="2">SUM(F21:O21)</f>
        <v>123</v>
      </c>
    </row>
    <row r="22" spans="1:17" ht="28.5" customHeight="1" thickBot="1" x14ac:dyDescent="0.3">
      <c r="A22" s="9">
        <f t="shared" si="1"/>
        <v>9</v>
      </c>
      <c r="B22" s="27" t="s">
        <v>137</v>
      </c>
      <c r="C22" s="17" t="s">
        <v>138</v>
      </c>
      <c r="D22" s="18" t="s">
        <v>136</v>
      </c>
      <c r="E22" s="18" t="s">
        <v>306</v>
      </c>
      <c r="F22" s="89"/>
      <c r="G22" s="89"/>
      <c r="H22" s="84"/>
      <c r="I22" s="84">
        <v>18</v>
      </c>
      <c r="J22" s="84"/>
      <c r="K22" s="84">
        <v>19</v>
      </c>
      <c r="L22" s="84"/>
      <c r="M22" s="84">
        <v>35</v>
      </c>
      <c r="N22" s="84">
        <v>12</v>
      </c>
      <c r="O22" s="85">
        <v>16</v>
      </c>
      <c r="P22" s="96">
        <f t="shared" si="0"/>
        <v>100</v>
      </c>
      <c r="Q22" s="88">
        <f t="shared" si="2"/>
        <v>100</v>
      </c>
    </row>
    <row r="23" spans="1:17" ht="28.5" customHeight="1" thickBot="1" x14ac:dyDescent="0.3">
      <c r="A23" s="9">
        <f t="shared" si="1"/>
        <v>10</v>
      </c>
      <c r="B23" s="10" t="s">
        <v>134</v>
      </c>
      <c r="C23" s="20" t="s">
        <v>135</v>
      </c>
      <c r="D23" s="21" t="s">
        <v>136</v>
      </c>
      <c r="E23" s="21" t="s">
        <v>306</v>
      </c>
      <c r="F23" s="89"/>
      <c r="G23" s="89"/>
      <c r="H23" s="86"/>
      <c r="I23" s="86">
        <v>19</v>
      </c>
      <c r="J23" s="86"/>
      <c r="K23" s="86">
        <v>20</v>
      </c>
      <c r="L23" s="86"/>
      <c r="M23" s="86">
        <v>30</v>
      </c>
      <c r="N23" s="86">
        <v>16</v>
      </c>
      <c r="O23" s="87">
        <v>15</v>
      </c>
      <c r="P23" s="97">
        <f t="shared" si="0"/>
        <v>100</v>
      </c>
      <c r="Q23" s="88">
        <f t="shared" si="2"/>
        <v>100</v>
      </c>
    </row>
    <row r="24" spans="1:17" ht="28.5" customHeight="1" thickBot="1" x14ac:dyDescent="0.3">
      <c r="A24" s="9">
        <f t="shared" si="1"/>
        <v>11</v>
      </c>
      <c r="B24" s="27" t="s">
        <v>99</v>
      </c>
      <c r="C24" s="17" t="s">
        <v>100</v>
      </c>
      <c r="D24" s="18" t="s">
        <v>41</v>
      </c>
      <c r="E24" s="18" t="s">
        <v>42</v>
      </c>
      <c r="F24" s="89"/>
      <c r="G24" s="84">
        <v>16</v>
      </c>
      <c r="H24" s="89"/>
      <c r="I24" s="84">
        <v>14</v>
      </c>
      <c r="J24" s="84">
        <v>15</v>
      </c>
      <c r="K24" s="84">
        <v>16</v>
      </c>
      <c r="L24" s="84">
        <v>17</v>
      </c>
      <c r="M24" s="84">
        <v>16</v>
      </c>
      <c r="N24" s="84"/>
      <c r="O24" s="85"/>
      <c r="P24" s="96">
        <f t="shared" si="0"/>
        <v>94</v>
      </c>
      <c r="Q24" s="88">
        <f t="shared" si="2"/>
        <v>94</v>
      </c>
    </row>
    <row r="25" spans="1:17" ht="28.5" customHeight="1" thickBot="1" x14ac:dyDescent="0.3">
      <c r="A25" s="9">
        <f t="shared" si="1"/>
        <v>12</v>
      </c>
      <c r="B25" s="10" t="s">
        <v>112</v>
      </c>
      <c r="C25" s="20" t="s">
        <v>113</v>
      </c>
      <c r="D25" s="21" t="s">
        <v>105</v>
      </c>
      <c r="E25" s="21" t="s">
        <v>304</v>
      </c>
      <c r="F25" s="89"/>
      <c r="G25" s="86">
        <v>17</v>
      </c>
      <c r="H25" s="89"/>
      <c r="I25" s="86"/>
      <c r="J25" s="86"/>
      <c r="K25" s="86">
        <v>17</v>
      </c>
      <c r="L25" s="86"/>
      <c r="M25" s="86"/>
      <c r="N25" s="86">
        <v>35</v>
      </c>
      <c r="O25" s="87">
        <v>23</v>
      </c>
      <c r="P25" s="97">
        <f t="shared" si="0"/>
        <v>92</v>
      </c>
      <c r="Q25" s="88">
        <f t="shared" si="2"/>
        <v>92</v>
      </c>
    </row>
    <row r="26" spans="1:17" ht="28.5" customHeight="1" thickBot="1" x14ac:dyDescent="0.3">
      <c r="A26" s="9">
        <f t="shared" si="1"/>
        <v>13</v>
      </c>
      <c r="B26" s="27" t="s">
        <v>86</v>
      </c>
      <c r="C26" s="17" t="s">
        <v>87</v>
      </c>
      <c r="D26" s="18" t="s">
        <v>41</v>
      </c>
      <c r="E26" s="18" t="s">
        <v>42</v>
      </c>
      <c r="F26" s="89"/>
      <c r="G26" s="84">
        <v>19</v>
      </c>
      <c r="H26" s="89"/>
      <c r="I26" s="84">
        <v>20</v>
      </c>
      <c r="J26" s="84">
        <v>19</v>
      </c>
      <c r="K26" s="84">
        <v>18</v>
      </c>
      <c r="L26" s="84"/>
      <c r="M26" s="84"/>
      <c r="N26" s="84"/>
      <c r="O26" s="85"/>
      <c r="P26" s="96">
        <f t="shared" si="0"/>
        <v>76</v>
      </c>
      <c r="Q26" s="88">
        <f t="shared" si="2"/>
        <v>76</v>
      </c>
    </row>
    <row r="27" spans="1:17" ht="28.5" customHeight="1" thickBot="1" x14ac:dyDescent="0.3">
      <c r="A27" s="9">
        <f t="shared" si="1"/>
        <v>14</v>
      </c>
      <c r="B27" s="10" t="s">
        <v>89</v>
      </c>
      <c r="C27" s="20" t="s">
        <v>90</v>
      </c>
      <c r="D27" s="21" t="s">
        <v>41</v>
      </c>
      <c r="E27" s="21" t="s">
        <v>42</v>
      </c>
      <c r="F27" s="86">
        <v>18</v>
      </c>
      <c r="G27" s="86">
        <v>12</v>
      </c>
      <c r="H27" s="89"/>
      <c r="I27" s="86">
        <v>17</v>
      </c>
      <c r="J27" s="86">
        <v>17</v>
      </c>
      <c r="K27" s="86"/>
      <c r="L27" s="86"/>
      <c r="M27" s="86"/>
      <c r="N27" s="86"/>
      <c r="O27" s="87"/>
      <c r="P27" s="97">
        <f t="shared" si="0"/>
        <v>64</v>
      </c>
      <c r="Q27" s="88">
        <f t="shared" si="2"/>
        <v>64</v>
      </c>
    </row>
    <row r="28" spans="1:17" ht="28.5" customHeight="1" thickBot="1" x14ac:dyDescent="0.3">
      <c r="A28" s="9">
        <f t="shared" si="1"/>
        <v>15</v>
      </c>
      <c r="B28" s="27" t="s">
        <v>130</v>
      </c>
      <c r="C28" s="17" t="s">
        <v>131</v>
      </c>
      <c r="D28" s="18" t="s">
        <v>79</v>
      </c>
      <c r="E28" s="18" t="s">
        <v>305</v>
      </c>
      <c r="F28" s="89"/>
      <c r="G28" s="84">
        <v>13</v>
      </c>
      <c r="H28" s="89"/>
      <c r="I28" s="84"/>
      <c r="J28" s="84"/>
      <c r="K28" s="84">
        <v>15</v>
      </c>
      <c r="L28" s="84"/>
      <c r="M28" s="84"/>
      <c r="N28" s="84">
        <v>15</v>
      </c>
      <c r="O28" s="85">
        <v>12</v>
      </c>
      <c r="P28" s="96">
        <f t="shared" si="0"/>
        <v>55</v>
      </c>
      <c r="Q28" s="88">
        <f t="shared" si="2"/>
        <v>55</v>
      </c>
    </row>
    <row r="29" spans="1:17" ht="28.5" customHeight="1" thickBot="1" x14ac:dyDescent="0.3">
      <c r="A29" s="9">
        <f t="shared" si="1"/>
        <v>16</v>
      </c>
      <c r="B29" s="10" t="s">
        <v>316</v>
      </c>
      <c r="C29" s="20" t="s">
        <v>319</v>
      </c>
      <c r="D29" s="21" t="s">
        <v>320</v>
      </c>
      <c r="E29" s="21" t="s">
        <v>321</v>
      </c>
      <c r="F29" s="89"/>
      <c r="G29" s="86"/>
      <c r="H29" s="89"/>
      <c r="I29" s="86"/>
      <c r="J29" s="86"/>
      <c r="K29" s="86"/>
      <c r="L29" s="86"/>
      <c r="M29" s="86"/>
      <c r="N29" s="86">
        <v>26</v>
      </c>
      <c r="O29" s="87">
        <v>17</v>
      </c>
      <c r="P29" s="97">
        <f t="shared" si="0"/>
        <v>43</v>
      </c>
      <c r="Q29" s="88">
        <f t="shared" si="2"/>
        <v>43</v>
      </c>
    </row>
    <row r="30" spans="1:17" ht="28.5" customHeight="1" thickBot="1" x14ac:dyDescent="0.3">
      <c r="A30" s="9">
        <f t="shared" si="1"/>
        <v>17</v>
      </c>
      <c r="B30" s="27" t="s">
        <v>317</v>
      </c>
      <c r="C30" s="17" t="s">
        <v>322</v>
      </c>
      <c r="D30" s="18" t="s">
        <v>320</v>
      </c>
      <c r="E30" s="18" t="s">
        <v>321</v>
      </c>
      <c r="F30" s="89"/>
      <c r="G30" s="84"/>
      <c r="H30" s="89"/>
      <c r="I30" s="84"/>
      <c r="J30" s="84"/>
      <c r="K30" s="84"/>
      <c r="L30" s="84"/>
      <c r="M30" s="84"/>
      <c r="N30" s="84">
        <v>19</v>
      </c>
      <c r="O30" s="85">
        <v>13</v>
      </c>
      <c r="P30" s="96">
        <f t="shared" si="0"/>
        <v>32</v>
      </c>
      <c r="Q30" s="88">
        <f t="shared" si="2"/>
        <v>32</v>
      </c>
    </row>
    <row r="31" spans="1:17" ht="28.5" customHeight="1" thickBot="1" x14ac:dyDescent="0.3">
      <c r="A31" s="9">
        <f t="shared" si="1"/>
        <v>18</v>
      </c>
      <c r="B31" s="10" t="s">
        <v>93</v>
      </c>
      <c r="C31" s="20" t="s">
        <v>94</v>
      </c>
      <c r="D31" s="21" t="s">
        <v>58</v>
      </c>
      <c r="E31" s="21" t="s">
        <v>59</v>
      </c>
      <c r="F31" s="86">
        <v>17</v>
      </c>
      <c r="G31" s="86">
        <v>14</v>
      </c>
      <c r="H31" s="89"/>
      <c r="I31" s="89"/>
      <c r="J31" s="86"/>
      <c r="K31" s="86"/>
      <c r="L31" s="86"/>
      <c r="M31" s="86"/>
      <c r="N31" s="86"/>
      <c r="O31" s="87"/>
      <c r="P31" s="97">
        <f t="shared" si="0"/>
        <v>31</v>
      </c>
      <c r="Q31" s="88">
        <f t="shared" si="2"/>
        <v>31</v>
      </c>
    </row>
    <row r="32" spans="1:17" ht="28.5" customHeight="1" thickBot="1" x14ac:dyDescent="0.3">
      <c r="A32" s="9">
        <f t="shared" si="1"/>
        <v>19</v>
      </c>
      <c r="B32" s="27" t="s">
        <v>318</v>
      </c>
      <c r="C32" s="17" t="s">
        <v>323</v>
      </c>
      <c r="D32" s="18" t="s">
        <v>17</v>
      </c>
      <c r="E32" s="18" t="s">
        <v>299</v>
      </c>
      <c r="F32" s="89"/>
      <c r="G32" s="84"/>
      <c r="H32" s="89"/>
      <c r="I32" s="84"/>
      <c r="J32" s="84"/>
      <c r="K32" s="84"/>
      <c r="L32" s="84"/>
      <c r="M32" s="84"/>
      <c r="N32" s="84">
        <v>14</v>
      </c>
      <c r="O32" s="85">
        <v>11</v>
      </c>
      <c r="P32" s="96">
        <f t="shared" si="0"/>
        <v>25</v>
      </c>
      <c r="Q32" s="88">
        <f t="shared" si="2"/>
        <v>25</v>
      </c>
    </row>
    <row r="33" spans="1:17" ht="28.5" customHeight="1" thickBot="1" x14ac:dyDescent="0.3">
      <c r="A33" s="9">
        <f t="shared" si="1"/>
        <v>20</v>
      </c>
      <c r="B33" s="10" t="s">
        <v>106</v>
      </c>
      <c r="C33" s="20" t="s">
        <v>107</v>
      </c>
      <c r="D33" s="21" t="s">
        <v>49</v>
      </c>
      <c r="E33" s="21" t="s">
        <v>190</v>
      </c>
      <c r="F33" s="86">
        <v>20</v>
      </c>
      <c r="G33" s="89"/>
      <c r="H33" s="89"/>
      <c r="I33" s="86"/>
      <c r="J33" s="86"/>
      <c r="K33" s="86"/>
      <c r="L33" s="86"/>
      <c r="M33" s="86"/>
      <c r="N33" s="86"/>
      <c r="O33" s="87"/>
      <c r="P33" s="97">
        <f t="shared" si="0"/>
        <v>20</v>
      </c>
      <c r="Q33" s="88">
        <f t="shared" si="2"/>
        <v>20</v>
      </c>
    </row>
    <row r="34" spans="1:17" ht="28.5" customHeight="1" thickBot="1" x14ac:dyDescent="0.3">
      <c r="A34" s="9">
        <f t="shared" si="1"/>
        <v>21</v>
      </c>
      <c r="B34" s="27" t="s">
        <v>126</v>
      </c>
      <c r="C34" s="17" t="s">
        <v>127</v>
      </c>
      <c r="D34" s="18" t="s">
        <v>29</v>
      </c>
      <c r="E34" s="18" t="s">
        <v>297</v>
      </c>
      <c r="F34" s="89"/>
      <c r="G34" s="84">
        <v>15</v>
      </c>
      <c r="H34" s="89"/>
      <c r="I34" s="84"/>
      <c r="J34" s="84"/>
      <c r="K34" s="84"/>
      <c r="L34" s="84"/>
      <c r="M34" s="84"/>
      <c r="N34" s="84"/>
      <c r="O34" s="85"/>
      <c r="P34" s="96">
        <f t="shared" si="0"/>
        <v>15</v>
      </c>
      <c r="Q34" s="88">
        <f t="shared" si="2"/>
        <v>15</v>
      </c>
    </row>
    <row r="35" spans="1:17" ht="28.5" customHeight="1" thickBot="1" x14ac:dyDescent="0.3">
      <c r="A35" s="9">
        <f t="shared" si="1"/>
        <v>22</v>
      </c>
      <c r="B35" s="10" t="s">
        <v>332</v>
      </c>
      <c r="C35" s="20" t="s">
        <v>333</v>
      </c>
      <c r="D35" s="21" t="s">
        <v>105</v>
      </c>
      <c r="E35" s="21" t="s">
        <v>304</v>
      </c>
      <c r="F35" s="89"/>
      <c r="G35" s="86"/>
      <c r="H35" s="89"/>
      <c r="I35" s="86"/>
      <c r="J35" s="86"/>
      <c r="K35" s="86"/>
      <c r="L35" s="86"/>
      <c r="M35" s="86"/>
      <c r="N35" s="86"/>
      <c r="O35" s="87">
        <v>5</v>
      </c>
      <c r="P35" s="97">
        <f t="shared" si="0"/>
        <v>5</v>
      </c>
      <c r="Q35" s="88">
        <f t="shared" si="2"/>
        <v>5</v>
      </c>
    </row>
    <row r="36" spans="1:17" ht="28.5" customHeight="1" x14ac:dyDescent="0.25"/>
  </sheetData>
  <autoFilter ref="B13:Q13"/>
  <phoneticPr fontId="20" type="noConversion"/>
  <pageMargins left="0.7" right="0.7" top="0.75" bottom="0.75" header="0.3" footer="0.3"/>
  <pageSetup paperSize="9" scale="73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8" zoomScaleNormal="100" zoomScalePageLayoutView="120" workbookViewId="0">
      <selection activeCell="H34" sqref="H34"/>
    </sheetView>
  </sheetViews>
  <sheetFormatPr defaultColWidth="8.85546875" defaultRowHeight="15" x14ac:dyDescent="0.25"/>
  <cols>
    <col min="1" max="1" width="3.85546875" style="25" customWidth="1"/>
    <col min="2" max="2" width="24.140625" style="25" customWidth="1"/>
    <col min="3" max="4" width="8.85546875" style="25"/>
    <col min="5" max="5" width="31.5703125" style="25" customWidth="1"/>
    <col min="6" max="15" width="9.140625" style="25" customWidth="1"/>
    <col min="16" max="16" width="8.140625" style="25" customWidth="1"/>
    <col min="17" max="17" width="9.140625" style="25" customWidth="1"/>
    <col min="18" max="16384" width="8.85546875" style="25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32.1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ht="36" x14ac:dyDescent="0.55000000000000004">
      <c r="A9" s="64"/>
      <c r="B9" s="64"/>
      <c r="C9" s="64"/>
      <c r="D9" s="73" t="s">
        <v>357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7" ht="16.5" thickBot="1" x14ac:dyDescent="0.3">
      <c r="A12" s="1"/>
      <c r="B12" s="2"/>
      <c r="C12" s="2"/>
      <c r="D12" s="2"/>
      <c r="E12" s="2"/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3"/>
      <c r="Q12" s="4"/>
    </row>
    <row r="13" spans="1:17" ht="16.5" thickBot="1" x14ac:dyDescent="0.3">
      <c r="A13" s="5"/>
      <c r="B13" s="6"/>
      <c r="C13" s="6"/>
      <c r="D13" s="6"/>
      <c r="E13" s="6"/>
      <c r="F13" s="7">
        <v>43184</v>
      </c>
      <c r="G13" s="7">
        <v>43212</v>
      </c>
      <c r="H13" s="7">
        <v>43215</v>
      </c>
      <c r="I13" s="7">
        <v>43233</v>
      </c>
      <c r="J13" s="7">
        <v>43247</v>
      </c>
      <c r="K13" s="7">
        <v>43275</v>
      </c>
      <c r="L13" s="7">
        <v>43289</v>
      </c>
      <c r="M13" s="7">
        <v>43352</v>
      </c>
      <c r="N13" s="7">
        <v>43359</v>
      </c>
      <c r="O13" s="7">
        <v>43366</v>
      </c>
      <c r="P13" s="7"/>
      <c r="Q13" s="8"/>
    </row>
    <row r="14" spans="1:17" ht="28.5" customHeight="1" thickBot="1" x14ac:dyDescent="0.3">
      <c r="A14" s="9">
        <v>1</v>
      </c>
      <c r="B14" s="27" t="s">
        <v>15</v>
      </c>
      <c r="C14" s="17" t="s">
        <v>16</v>
      </c>
      <c r="D14" s="18" t="s">
        <v>17</v>
      </c>
      <c r="E14" s="18" t="s">
        <v>299</v>
      </c>
      <c r="F14" s="89">
        <v>21</v>
      </c>
      <c r="G14" s="84">
        <v>35</v>
      </c>
      <c r="H14" s="84">
        <v>26</v>
      </c>
      <c r="I14" s="84">
        <v>30</v>
      </c>
      <c r="J14" s="84">
        <v>35</v>
      </c>
      <c r="K14" s="89">
        <v>23</v>
      </c>
      <c r="L14" s="84">
        <v>30</v>
      </c>
      <c r="M14" s="84">
        <v>30</v>
      </c>
      <c r="N14" s="84">
        <v>23</v>
      </c>
      <c r="O14" s="84">
        <v>26</v>
      </c>
      <c r="P14" s="96">
        <f t="shared" ref="P14:P48" si="0">SUM(F14:O14)</f>
        <v>279</v>
      </c>
      <c r="Q14" s="88">
        <f>SUM(F14:O14)-F14-K14</f>
        <v>235</v>
      </c>
    </row>
    <row r="15" spans="1:17" ht="28.5" customHeight="1" thickBot="1" x14ac:dyDescent="0.3">
      <c r="A15" s="9">
        <f>A14+1</f>
        <v>2</v>
      </c>
      <c r="B15" s="10" t="s">
        <v>19</v>
      </c>
      <c r="C15" s="20" t="s">
        <v>20</v>
      </c>
      <c r="D15" s="21" t="s">
        <v>21</v>
      </c>
      <c r="E15" s="21" t="s">
        <v>236</v>
      </c>
      <c r="F15" s="86">
        <v>35</v>
      </c>
      <c r="G15" s="89"/>
      <c r="H15" s="86">
        <v>35</v>
      </c>
      <c r="I15" s="86">
        <v>35</v>
      </c>
      <c r="J15" s="89"/>
      <c r="K15" s="86">
        <v>35</v>
      </c>
      <c r="L15" s="86"/>
      <c r="M15" s="86">
        <v>21</v>
      </c>
      <c r="N15" s="86">
        <v>35</v>
      </c>
      <c r="O15" s="86">
        <v>35</v>
      </c>
      <c r="P15" s="97">
        <f t="shared" si="0"/>
        <v>231</v>
      </c>
      <c r="Q15" s="88">
        <f>SUM(F15:O15)</f>
        <v>231</v>
      </c>
    </row>
    <row r="16" spans="1:17" ht="28.5" customHeight="1" thickBot="1" x14ac:dyDescent="0.3">
      <c r="A16" s="9">
        <f t="shared" ref="A16:A48" si="1">A15+1</f>
        <v>3</v>
      </c>
      <c r="B16" s="27" t="s">
        <v>45</v>
      </c>
      <c r="C16" s="17" t="s">
        <v>46</v>
      </c>
      <c r="D16" s="18" t="s">
        <v>21</v>
      </c>
      <c r="E16" s="18" t="s">
        <v>236</v>
      </c>
      <c r="F16" s="84">
        <v>26</v>
      </c>
      <c r="G16" s="89"/>
      <c r="H16" s="84">
        <v>20</v>
      </c>
      <c r="I16" s="84">
        <v>16</v>
      </c>
      <c r="J16" s="89"/>
      <c r="K16" s="84">
        <v>26</v>
      </c>
      <c r="L16" s="84">
        <v>35</v>
      </c>
      <c r="M16" s="84">
        <v>20</v>
      </c>
      <c r="N16" s="84">
        <v>21</v>
      </c>
      <c r="O16" s="84">
        <v>30</v>
      </c>
      <c r="P16" s="96">
        <f t="shared" si="0"/>
        <v>194</v>
      </c>
      <c r="Q16" s="88">
        <f>SUM(F16:O16)</f>
        <v>194</v>
      </c>
    </row>
    <row r="17" spans="1:17" ht="28.5" customHeight="1" thickBot="1" x14ac:dyDescent="0.3">
      <c r="A17" s="9">
        <f t="shared" si="1"/>
        <v>4</v>
      </c>
      <c r="B17" s="10" t="s">
        <v>31</v>
      </c>
      <c r="C17" s="20" t="s">
        <v>32</v>
      </c>
      <c r="D17" s="21" t="s">
        <v>33</v>
      </c>
      <c r="E17" s="21" t="s">
        <v>302</v>
      </c>
      <c r="F17" s="89">
        <v>20</v>
      </c>
      <c r="G17" s="86">
        <v>26</v>
      </c>
      <c r="H17" s="89"/>
      <c r="I17" s="86">
        <v>26</v>
      </c>
      <c r="J17" s="86">
        <v>20</v>
      </c>
      <c r="K17" s="86">
        <v>21</v>
      </c>
      <c r="L17" s="86">
        <v>21</v>
      </c>
      <c r="M17" s="86">
        <v>26</v>
      </c>
      <c r="N17" s="86">
        <v>26</v>
      </c>
      <c r="O17" s="86">
        <v>21</v>
      </c>
      <c r="P17" s="97">
        <f t="shared" si="0"/>
        <v>207</v>
      </c>
      <c r="Q17" s="88">
        <f>SUM(F17:O17)-F17</f>
        <v>187</v>
      </c>
    </row>
    <row r="18" spans="1:17" ht="28.5" customHeight="1" thickBot="1" x14ac:dyDescent="0.3">
      <c r="A18" s="9">
        <f t="shared" si="1"/>
        <v>5</v>
      </c>
      <c r="B18" s="27" t="s">
        <v>300</v>
      </c>
      <c r="C18" s="17" t="s">
        <v>55</v>
      </c>
      <c r="D18" s="18" t="s">
        <v>21</v>
      </c>
      <c r="E18" s="18" t="s">
        <v>236</v>
      </c>
      <c r="F18" s="89">
        <v>14</v>
      </c>
      <c r="G18" s="89"/>
      <c r="H18" s="84">
        <v>17</v>
      </c>
      <c r="I18" s="84">
        <v>21</v>
      </c>
      <c r="J18" s="84">
        <v>30</v>
      </c>
      <c r="K18" s="84">
        <v>20</v>
      </c>
      <c r="L18" s="84">
        <v>23</v>
      </c>
      <c r="M18" s="84">
        <v>23</v>
      </c>
      <c r="N18" s="84">
        <v>19</v>
      </c>
      <c r="O18" s="84">
        <v>23</v>
      </c>
      <c r="P18" s="96">
        <f t="shared" si="0"/>
        <v>190</v>
      </c>
      <c r="Q18" s="88">
        <f>SUM(F18:O18)-F18</f>
        <v>176</v>
      </c>
    </row>
    <row r="19" spans="1:17" ht="28.5" customHeight="1" thickBot="1" x14ac:dyDescent="0.3">
      <c r="A19" s="9">
        <f t="shared" si="1"/>
        <v>6</v>
      </c>
      <c r="B19" s="10" t="s">
        <v>35</v>
      </c>
      <c r="C19" s="20" t="s">
        <v>36</v>
      </c>
      <c r="D19" s="21" t="s">
        <v>37</v>
      </c>
      <c r="E19" s="21" t="s">
        <v>38</v>
      </c>
      <c r="F19" s="86">
        <v>30</v>
      </c>
      <c r="G19" s="89"/>
      <c r="H19" s="86">
        <v>30</v>
      </c>
      <c r="I19" s="89"/>
      <c r="J19" s="86"/>
      <c r="K19" s="86">
        <v>30</v>
      </c>
      <c r="L19" s="86"/>
      <c r="M19" s="86">
        <v>35</v>
      </c>
      <c r="N19" s="86">
        <v>30</v>
      </c>
      <c r="O19" s="86"/>
      <c r="P19" s="97">
        <f t="shared" si="0"/>
        <v>155</v>
      </c>
      <c r="Q19" s="88">
        <f t="shared" ref="Q19:Q28" si="2">SUM(F19:O19)</f>
        <v>155</v>
      </c>
    </row>
    <row r="20" spans="1:17" ht="28.5" customHeight="1" thickBot="1" x14ac:dyDescent="0.3">
      <c r="A20" s="9">
        <f t="shared" si="1"/>
        <v>7</v>
      </c>
      <c r="B20" s="27" t="s">
        <v>69</v>
      </c>
      <c r="C20" s="17" t="s">
        <v>70</v>
      </c>
      <c r="D20" s="18" t="s">
        <v>61</v>
      </c>
      <c r="E20" s="18" t="s">
        <v>298</v>
      </c>
      <c r="F20" s="84">
        <v>15</v>
      </c>
      <c r="G20" s="89"/>
      <c r="H20" s="84">
        <v>16</v>
      </c>
      <c r="I20" s="84">
        <v>20</v>
      </c>
      <c r="J20" s="84">
        <v>26</v>
      </c>
      <c r="K20" s="89"/>
      <c r="L20" s="84">
        <v>20</v>
      </c>
      <c r="M20" s="84">
        <v>19</v>
      </c>
      <c r="N20" s="84"/>
      <c r="O20" s="84">
        <v>19</v>
      </c>
      <c r="P20" s="96">
        <f t="shared" si="0"/>
        <v>135</v>
      </c>
      <c r="Q20" s="88">
        <f t="shared" si="2"/>
        <v>135</v>
      </c>
    </row>
    <row r="21" spans="1:17" ht="28.5" customHeight="1" thickBot="1" x14ac:dyDescent="0.3">
      <c r="A21" s="9">
        <f t="shared" si="1"/>
        <v>8</v>
      </c>
      <c r="B21" s="10" t="s">
        <v>23</v>
      </c>
      <c r="C21" s="20" t="s">
        <v>24</v>
      </c>
      <c r="D21" s="21" t="s">
        <v>25</v>
      </c>
      <c r="E21" s="21" t="s">
        <v>26</v>
      </c>
      <c r="F21" s="86">
        <v>17</v>
      </c>
      <c r="G21" s="86">
        <v>30</v>
      </c>
      <c r="H21" s="86">
        <v>18</v>
      </c>
      <c r="I21" s="86">
        <v>23</v>
      </c>
      <c r="J21" s="89"/>
      <c r="K21" s="86">
        <v>16</v>
      </c>
      <c r="L21" s="89"/>
      <c r="M21" s="86"/>
      <c r="N21" s="86"/>
      <c r="O21" s="86"/>
      <c r="P21" s="97">
        <f t="shared" si="0"/>
        <v>104</v>
      </c>
      <c r="Q21" s="88">
        <f t="shared" si="2"/>
        <v>104</v>
      </c>
    </row>
    <row r="22" spans="1:17" ht="28.5" customHeight="1" thickBot="1" x14ac:dyDescent="0.3">
      <c r="A22" s="9">
        <f t="shared" si="1"/>
        <v>9</v>
      </c>
      <c r="B22" s="27" t="s">
        <v>63</v>
      </c>
      <c r="C22" s="17" t="s">
        <v>64</v>
      </c>
      <c r="D22" s="18" t="s">
        <v>65</v>
      </c>
      <c r="E22" s="18" t="s">
        <v>66</v>
      </c>
      <c r="F22" s="84">
        <v>18</v>
      </c>
      <c r="G22" s="89"/>
      <c r="H22" s="84">
        <v>21</v>
      </c>
      <c r="I22" s="89"/>
      <c r="J22" s="84">
        <v>19</v>
      </c>
      <c r="K22" s="84"/>
      <c r="L22" s="84">
        <v>26</v>
      </c>
      <c r="M22" s="84"/>
      <c r="N22" s="84">
        <v>20</v>
      </c>
      <c r="O22" s="84"/>
      <c r="P22" s="96">
        <f t="shared" si="0"/>
        <v>104</v>
      </c>
      <c r="Q22" s="88">
        <f t="shared" si="2"/>
        <v>104</v>
      </c>
    </row>
    <row r="23" spans="1:17" ht="28.5" customHeight="1" thickBot="1" x14ac:dyDescent="0.3">
      <c r="A23" s="9">
        <f t="shared" si="1"/>
        <v>10</v>
      </c>
      <c r="B23" s="10" t="s">
        <v>103</v>
      </c>
      <c r="C23" s="20" t="s">
        <v>104</v>
      </c>
      <c r="D23" s="21" t="s">
        <v>105</v>
      </c>
      <c r="E23" s="21" t="s">
        <v>304</v>
      </c>
      <c r="F23" s="89"/>
      <c r="G23" s="86">
        <v>15</v>
      </c>
      <c r="H23" s="89"/>
      <c r="I23" s="86"/>
      <c r="J23" s="86"/>
      <c r="K23" s="86">
        <v>19</v>
      </c>
      <c r="L23" s="86"/>
      <c r="M23" s="86"/>
      <c r="N23" s="86">
        <v>16</v>
      </c>
      <c r="O23" s="86">
        <v>18</v>
      </c>
      <c r="P23" s="97">
        <f t="shared" si="0"/>
        <v>68</v>
      </c>
      <c r="Q23" s="88">
        <f t="shared" si="2"/>
        <v>68</v>
      </c>
    </row>
    <row r="24" spans="1:17" ht="28.5" customHeight="1" thickBot="1" x14ac:dyDescent="0.3">
      <c r="A24" s="9">
        <f t="shared" si="1"/>
        <v>11</v>
      </c>
      <c r="B24" s="27" t="s">
        <v>82</v>
      </c>
      <c r="C24" s="17" t="s">
        <v>83</v>
      </c>
      <c r="D24" s="18" t="s">
        <v>17</v>
      </c>
      <c r="E24" s="18" t="s">
        <v>299</v>
      </c>
      <c r="F24" s="84">
        <v>19</v>
      </c>
      <c r="G24" s="89"/>
      <c r="H24" s="89"/>
      <c r="I24" s="84"/>
      <c r="J24" s="84"/>
      <c r="K24" s="84"/>
      <c r="L24" s="84"/>
      <c r="M24" s="84"/>
      <c r="N24" s="84">
        <v>18</v>
      </c>
      <c r="O24" s="84">
        <v>20</v>
      </c>
      <c r="P24" s="96">
        <f t="shared" si="0"/>
        <v>57</v>
      </c>
      <c r="Q24" s="88">
        <f t="shared" si="2"/>
        <v>57</v>
      </c>
    </row>
    <row r="25" spans="1:17" ht="28.5" customHeight="1" thickBot="1" x14ac:dyDescent="0.3">
      <c r="A25" s="9">
        <f t="shared" si="1"/>
        <v>12</v>
      </c>
      <c r="B25" s="10" t="s">
        <v>292</v>
      </c>
      <c r="C25" s="20" t="s">
        <v>294</v>
      </c>
      <c r="D25" s="21" t="s">
        <v>17</v>
      </c>
      <c r="E25" s="21" t="s">
        <v>299</v>
      </c>
      <c r="F25" s="86"/>
      <c r="G25" s="89"/>
      <c r="H25" s="89"/>
      <c r="I25" s="86"/>
      <c r="J25" s="86">
        <v>21</v>
      </c>
      <c r="K25" s="86"/>
      <c r="L25" s="86"/>
      <c r="M25" s="86">
        <v>18</v>
      </c>
      <c r="N25" s="86"/>
      <c r="O25" s="86">
        <v>17</v>
      </c>
      <c r="P25" s="97">
        <f t="shared" si="0"/>
        <v>56</v>
      </c>
      <c r="Q25" s="88">
        <f t="shared" si="2"/>
        <v>56</v>
      </c>
    </row>
    <row r="26" spans="1:17" ht="28.5" customHeight="1" thickBot="1" x14ac:dyDescent="0.3">
      <c r="A26" s="9">
        <f t="shared" si="1"/>
        <v>13</v>
      </c>
      <c r="B26" s="27" t="s">
        <v>67</v>
      </c>
      <c r="C26" s="17" t="s">
        <v>68</v>
      </c>
      <c r="D26" s="18" t="s">
        <v>58</v>
      </c>
      <c r="E26" s="18" t="s">
        <v>59</v>
      </c>
      <c r="F26" s="84">
        <v>5</v>
      </c>
      <c r="G26" s="84">
        <v>20</v>
      </c>
      <c r="H26" s="84">
        <v>12</v>
      </c>
      <c r="I26" s="84">
        <v>18</v>
      </c>
      <c r="J26" s="89"/>
      <c r="K26" s="89"/>
      <c r="L26" s="84"/>
      <c r="M26" s="84"/>
      <c r="N26" s="84"/>
      <c r="O26" s="84"/>
      <c r="P26" s="96">
        <f t="shared" si="0"/>
        <v>55</v>
      </c>
      <c r="Q26" s="88">
        <f t="shared" si="2"/>
        <v>55</v>
      </c>
    </row>
    <row r="27" spans="1:17" ht="28.5" customHeight="1" thickBot="1" x14ac:dyDescent="0.3">
      <c r="A27" s="9">
        <f t="shared" si="1"/>
        <v>14</v>
      </c>
      <c r="B27" s="10" t="s">
        <v>56</v>
      </c>
      <c r="C27" s="20" t="s">
        <v>57</v>
      </c>
      <c r="D27" s="21" t="s">
        <v>58</v>
      </c>
      <c r="E27" s="21" t="s">
        <v>59</v>
      </c>
      <c r="F27" s="86">
        <v>16</v>
      </c>
      <c r="G27" s="86">
        <v>5</v>
      </c>
      <c r="H27" s="86">
        <v>19</v>
      </c>
      <c r="I27" s="86">
        <v>15</v>
      </c>
      <c r="J27" s="89"/>
      <c r="K27" s="89"/>
      <c r="L27" s="86"/>
      <c r="M27" s="86"/>
      <c r="N27" s="86"/>
      <c r="O27" s="86"/>
      <c r="P27" s="97">
        <f t="shared" si="0"/>
        <v>55</v>
      </c>
      <c r="Q27" s="88">
        <f t="shared" si="2"/>
        <v>55</v>
      </c>
    </row>
    <row r="28" spans="1:17" ht="28.5" customHeight="1" thickBot="1" x14ac:dyDescent="0.3">
      <c r="A28" s="9">
        <f t="shared" si="1"/>
        <v>15</v>
      </c>
      <c r="B28" s="27" t="s">
        <v>80</v>
      </c>
      <c r="C28" s="17" t="s">
        <v>81</v>
      </c>
      <c r="D28" s="18" t="s">
        <v>58</v>
      </c>
      <c r="E28" s="18" t="s">
        <v>59</v>
      </c>
      <c r="F28" s="84"/>
      <c r="G28" s="84">
        <v>18</v>
      </c>
      <c r="H28" s="84">
        <v>13</v>
      </c>
      <c r="I28" s="84">
        <v>19</v>
      </c>
      <c r="J28" s="89"/>
      <c r="K28" s="89"/>
      <c r="L28" s="84"/>
      <c r="M28" s="84"/>
      <c r="N28" s="84"/>
      <c r="O28" s="84"/>
      <c r="P28" s="96">
        <f t="shared" si="0"/>
        <v>50</v>
      </c>
      <c r="Q28" s="88">
        <f t="shared" si="2"/>
        <v>50</v>
      </c>
    </row>
    <row r="29" spans="1:17" ht="28.5" customHeight="1" thickBot="1" x14ac:dyDescent="0.3">
      <c r="A29" s="9">
        <f t="shared" si="1"/>
        <v>16</v>
      </c>
      <c r="B29" s="10" t="s">
        <v>139</v>
      </c>
      <c r="C29" s="20" t="s">
        <v>88</v>
      </c>
      <c r="D29" s="21" t="s">
        <v>25</v>
      </c>
      <c r="E29" s="21" t="s">
        <v>26</v>
      </c>
      <c r="F29" s="86">
        <v>11</v>
      </c>
      <c r="G29" s="86">
        <v>11</v>
      </c>
      <c r="H29" s="86">
        <v>11</v>
      </c>
      <c r="I29" s="86">
        <v>17</v>
      </c>
      <c r="J29" s="89"/>
      <c r="K29" s="89"/>
      <c r="L29" s="86">
        <v>19</v>
      </c>
      <c r="M29" s="86"/>
      <c r="N29" s="86"/>
      <c r="O29" s="86"/>
      <c r="P29" s="97">
        <f t="shared" si="0"/>
        <v>69</v>
      </c>
      <c r="Q29" s="88">
        <v>46</v>
      </c>
    </row>
    <row r="30" spans="1:17" ht="28.5" customHeight="1" thickBot="1" x14ac:dyDescent="0.3">
      <c r="A30" s="9">
        <f t="shared" si="1"/>
        <v>17</v>
      </c>
      <c r="B30" s="27" t="s">
        <v>51</v>
      </c>
      <c r="C30" s="17" t="s">
        <v>52</v>
      </c>
      <c r="D30" s="18" t="s">
        <v>53</v>
      </c>
      <c r="E30" s="18" t="s">
        <v>301</v>
      </c>
      <c r="F30" s="84">
        <v>23</v>
      </c>
      <c r="G30" s="84"/>
      <c r="H30" s="84">
        <v>23</v>
      </c>
      <c r="I30" s="84"/>
      <c r="J30" s="89"/>
      <c r="K30" s="89"/>
      <c r="L30" s="84"/>
      <c r="M30" s="84"/>
      <c r="N30" s="84"/>
      <c r="O30" s="84"/>
      <c r="P30" s="96">
        <f t="shared" si="0"/>
        <v>46</v>
      </c>
      <c r="Q30" s="88">
        <f t="shared" ref="Q30:Q48" si="3">SUM(F30:O30)</f>
        <v>46</v>
      </c>
    </row>
    <row r="31" spans="1:17" ht="28.5" customHeight="1" thickBot="1" x14ac:dyDescent="0.3">
      <c r="A31" s="9">
        <f t="shared" si="1"/>
        <v>18</v>
      </c>
      <c r="B31" s="10" t="s">
        <v>73</v>
      </c>
      <c r="C31" s="20" t="s">
        <v>74</v>
      </c>
      <c r="D31" s="21" t="s">
        <v>53</v>
      </c>
      <c r="E31" s="21" t="s">
        <v>301</v>
      </c>
      <c r="F31" s="86"/>
      <c r="G31" s="86">
        <v>23</v>
      </c>
      <c r="H31" s="86">
        <v>14</v>
      </c>
      <c r="I31" s="86"/>
      <c r="J31" s="89"/>
      <c r="K31" s="89"/>
      <c r="L31" s="86"/>
      <c r="M31" s="86"/>
      <c r="N31" s="86"/>
      <c r="O31" s="86"/>
      <c r="P31" s="97">
        <f t="shared" si="0"/>
        <v>37</v>
      </c>
      <c r="Q31" s="88">
        <f t="shared" si="3"/>
        <v>37</v>
      </c>
    </row>
    <row r="32" spans="1:17" ht="28.5" customHeight="1" thickBot="1" x14ac:dyDescent="0.3">
      <c r="A32" s="9">
        <f t="shared" si="1"/>
        <v>19</v>
      </c>
      <c r="B32" s="27" t="s">
        <v>101</v>
      </c>
      <c r="C32" s="17" t="s">
        <v>102</v>
      </c>
      <c r="D32" s="18" t="s">
        <v>25</v>
      </c>
      <c r="E32" s="18" t="s">
        <v>26</v>
      </c>
      <c r="F32" s="84"/>
      <c r="G32" s="84">
        <v>5</v>
      </c>
      <c r="H32" s="84"/>
      <c r="I32" s="84">
        <v>14</v>
      </c>
      <c r="J32" s="84"/>
      <c r="K32" s="84">
        <v>17</v>
      </c>
      <c r="L32" s="89"/>
      <c r="M32" s="84"/>
      <c r="N32" s="84"/>
      <c r="O32" s="84"/>
      <c r="P32" s="96">
        <f t="shared" si="0"/>
        <v>36</v>
      </c>
      <c r="Q32" s="88">
        <f t="shared" si="3"/>
        <v>36</v>
      </c>
    </row>
    <row r="33" spans="1:17" ht="28.5" customHeight="1" thickBot="1" x14ac:dyDescent="0.3">
      <c r="A33" s="9">
        <f t="shared" si="1"/>
        <v>20</v>
      </c>
      <c r="B33" s="10" t="s">
        <v>77</v>
      </c>
      <c r="C33" s="20" t="s">
        <v>78</v>
      </c>
      <c r="D33" s="21" t="s">
        <v>79</v>
      </c>
      <c r="E33" s="21" t="s">
        <v>305</v>
      </c>
      <c r="F33" s="86"/>
      <c r="G33" s="86">
        <v>21</v>
      </c>
      <c r="H33" s="86">
        <v>15</v>
      </c>
      <c r="I33" s="86"/>
      <c r="J33" s="86"/>
      <c r="K33" s="86"/>
      <c r="L33" s="89"/>
      <c r="M33" s="86"/>
      <c r="N33" s="86"/>
      <c r="O33" s="86"/>
      <c r="P33" s="97">
        <f t="shared" si="0"/>
        <v>36</v>
      </c>
      <c r="Q33" s="88">
        <f t="shared" si="3"/>
        <v>36</v>
      </c>
    </row>
    <row r="34" spans="1:17" ht="28.5" customHeight="1" thickBot="1" x14ac:dyDescent="0.3">
      <c r="A34" s="9">
        <f t="shared" si="1"/>
        <v>21</v>
      </c>
      <c r="B34" s="27" t="s">
        <v>108</v>
      </c>
      <c r="C34" s="17" t="s">
        <v>109</v>
      </c>
      <c r="D34" s="18" t="s">
        <v>41</v>
      </c>
      <c r="E34" s="18" t="s">
        <v>42</v>
      </c>
      <c r="F34" s="84">
        <v>12</v>
      </c>
      <c r="G34" s="84"/>
      <c r="H34" s="84"/>
      <c r="I34" s="84"/>
      <c r="J34" s="84">
        <v>23</v>
      </c>
      <c r="K34" s="84"/>
      <c r="L34" s="89"/>
      <c r="M34" s="84"/>
      <c r="N34" s="84"/>
      <c r="O34" s="84"/>
      <c r="P34" s="96">
        <f t="shared" si="0"/>
        <v>35</v>
      </c>
      <c r="Q34" s="88">
        <f t="shared" si="3"/>
        <v>35</v>
      </c>
    </row>
    <row r="35" spans="1:17" ht="28.5" customHeight="1" thickBot="1" x14ac:dyDescent="0.3">
      <c r="A35" s="9">
        <f t="shared" si="1"/>
        <v>22</v>
      </c>
      <c r="B35" s="10" t="s">
        <v>97</v>
      </c>
      <c r="C35" s="20" t="s">
        <v>98</v>
      </c>
      <c r="D35" s="21" t="s">
        <v>49</v>
      </c>
      <c r="E35" s="21" t="s">
        <v>190</v>
      </c>
      <c r="F35" s="86"/>
      <c r="G35" s="86">
        <v>14</v>
      </c>
      <c r="H35" s="86">
        <v>5</v>
      </c>
      <c r="I35" s="86"/>
      <c r="J35" s="86"/>
      <c r="K35" s="86"/>
      <c r="L35" s="89"/>
      <c r="M35" s="86"/>
      <c r="N35" s="86"/>
      <c r="O35" s="86">
        <v>16</v>
      </c>
      <c r="P35" s="97">
        <f t="shared" si="0"/>
        <v>35</v>
      </c>
      <c r="Q35" s="88">
        <f t="shared" si="3"/>
        <v>35</v>
      </c>
    </row>
    <row r="36" spans="1:17" ht="28.5" customHeight="1" thickBot="1" x14ac:dyDescent="0.3">
      <c r="A36" s="9">
        <f t="shared" si="1"/>
        <v>23</v>
      </c>
      <c r="B36" s="27" t="s">
        <v>324</v>
      </c>
      <c r="C36" s="17" t="s">
        <v>326</v>
      </c>
      <c r="D36" s="18" t="s">
        <v>105</v>
      </c>
      <c r="E36" s="18" t="s">
        <v>304</v>
      </c>
      <c r="F36" s="84"/>
      <c r="G36" s="84"/>
      <c r="H36" s="84"/>
      <c r="I36" s="84"/>
      <c r="J36" s="84"/>
      <c r="K36" s="84"/>
      <c r="L36" s="89"/>
      <c r="M36" s="84"/>
      <c r="N36" s="84">
        <v>15</v>
      </c>
      <c r="O36" s="84">
        <v>15</v>
      </c>
      <c r="P36" s="96">
        <f t="shared" si="0"/>
        <v>30</v>
      </c>
      <c r="Q36" s="88">
        <f t="shared" si="3"/>
        <v>30</v>
      </c>
    </row>
    <row r="37" spans="1:17" ht="28.5" customHeight="1" thickBot="1" x14ac:dyDescent="0.3">
      <c r="A37" s="9">
        <f t="shared" si="1"/>
        <v>24</v>
      </c>
      <c r="B37" s="10" t="s">
        <v>122</v>
      </c>
      <c r="C37" s="20" t="s">
        <v>123</v>
      </c>
      <c r="D37" s="21" t="s">
        <v>105</v>
      </c>
      <c r="E37" s="21" t="s">
        <v>304</v>
      </c>
      <c r="F37" s="86"/>
      <c r="G37" s="86">
        <v>5</v>
      </c>
      <c r="H37" s="86"/>
      <c r="I37" s="86"/>
      <c r="J37" s="86"/>
      <c r="K37" s="86"/>
      <c r="L37" s="89"/>
      <c r="M37" s="86"/>
      <c r="N37" s="86">
        <v>17</v>
      </c>
      <c r="O37" s="86"/>
      <c r="P37" s="97">
        <f t="shared" si="0"/>
        <v>22</v>
      </c>
      <c r="Q37" s="88">
        <f t="shared" si="3"/>
        <v>22</v>
      </c>
    </row>
    <row r="38" spans="1:17" ht="28.5" customHeight="1" thickBot="1" x14ac:dyDescent="0.3">
      <c r="A38" s="9">
        <f t="shared" si="1"/>
        <v>25</v>
      </c>
      <c r="B38" s="27" t="s">
        <v>91</v>
      </c>
      <c r="C38" s="17" t="s">
        <v>92</v>
      </c>
      <c r="D38" s="18" t="s">
        <v>53</v>
      </c>
      <c r="E38" s="18" t="s">
        <v>301</v>
      </c>
      <c r="F38" s="84"/>
      <c r="G38" s="84">
        <v>19</v>
      </c>
      <c r="H38" s="84"/>
      <c r="I38" s="84"/>
      <c r="J38" s="84"/>
      <c r="K38" s="84"/>
      <c r="L38" s="89"/>
      <c r="M38" s="84"/>
      <c r="N38" s="84"/>
      <c r="O38" s="84"/>
      <c r="P38" s="96">
        <f t="shared" si="0"/>
        <v>19</v>
      </c>
      <c r="Q38" s="88">
        <f t="shared" si="3"/>
        <v>19</v>
      </c>
    </row>
    <row r="39" spans="1:17" ht="28.5" customHeight="1" thickBot="1" x14ac:dyDescent="0.3">
      <c r="A39" s="9">
        <f t="shared" si="1"/>
        <v>26</v>
      </c>
      <c r="B39" s="10" t="s">
        <v>307</v>
      </c>
      <c r="C39" s="20" t="s">
        <v>308</v>
      </c>
      <c r="D39" s="21" t="s">
        <v>25</v>
      </c>
      <c r="E39" s="21" t="s">
        <v>26</v>
      </c>
      <c r="F39" s="86"/>
      <c r="G39" s="86"/>
      <c r="H39" s="86"/>
      <c r="I39" s="86"/>
      <c r="J39" s="86"/>
      <c r="K39" s="86">
        <v>18</v>
      </c>
      <c r="L39" s="89"/>
      <c r="M39" s="86"/>
      <c r="N39" s="86"/>
      <c r="O39" s="86"/>
      <c r="P39" s="97">
        <f t="shared" si="0"/>
        <v>18</v>
      </c>
      <c r="Q39" s="88">
        <f t="shared" si="3"/>
        <v>18</v>
      </c>
    </row>
    <row r="40" spans="1:17" ht="28.5" customHeight="1" thickBot="1" x14ac:dyDescent="0.3">
      <c r="A40" s="9">
        <f t="shared" si="1"/>
        <v>27</v>
      </c>
      <c r="B40" s="27" t="s">
        <v>95</v>
      </c>
      <c r="C40" s="17" t="s">
        <v>96</v>
      </c>
      <c r="D40" s="18" t="s">
        <v>53</v>
      </c>
      <c r="E40" s="18" t="s">
        <v>301</v>
      </c>
      <c r="F40" s="84"/>
      <c r="G40" s="84">
        <v>17</v>
      </c>
      <c r="H40" s="84"/>
      <c r="I40" s="84"/>
      <c r="J40" s="84"/>
      <c r="K40" s="84"/>
      <c r="L40" s="89"/>
      <c r="M40" s="84"/>
      <c r="N40" s="84"/>
      <c r="O40" s="84"/>
      <c r="P40" s="96">
        <f t="shared" si="0"/>
        <v>17</v>
      </c>
      <c r="Q40" s="88">
        <f t="shared" si="3"/>
        <v>17</v>
      </c>
    </row>
    <row r="41" spans="1:17" ht="28.5" customHeight="1" thickBot="1" x14ac:dyDescent="0.3">
      <c r="A41" s="9">
        <f t="shared" si="1"/>
        <v>28</v>
      </c>
      <c r="B41" s="10" t="s">
        <v>128</v>
      </c>
      <c r="C41" s="20" t="s">
        <v>129</v>
      </c>
      <c r="D41" s="21" t="s">
        <v>79</v>
      </c>
      <c r="E41" s="21" t="s">
        <v>305</v>
      </c>
      <c r="F41" s="86"/>
      <c r="G41" s="86">
        <v>16</v>
      </c>
      <c r="H41" s="86"/>
      <c r="I41" s="86"/>
      <c r="J41" s="86"/>
      <c r="K41" s="86"/>
      <c r="L41" s="89"/>
      <c r="M41" s="86"/>
      <c r="N41" s="86"/>
      <c r="O41" s="86"/>
      <c r="P41" s="97">
        <f t="shared" si="0"/>
        <v>16</v>
      </c>
      <c r="Q41" s="88">
        <f t="shared" si="3"/>
        <v>16</v>
      </c>
    </row>
    <row r="42" spans="1:17" ht="28.5" customHeight="1" thickBot="1" x14ac:dyDescent="0.3">
      <c r="A42" s="9">
        <f t="shared" si="1"/>
        <v>29</v>
      </c>
      <c r="B42" s="27" t="s">
        <v>325</v>
      </c>
      <c r="C42" s="17" t="s">
        <v>327</v>
      </c>
      <c r="D42" s="18" t="s">
        <v>136</v>
      </c>
      <c r="E42" s="18" t="s">
        <v>306</v>
      </c>
      <c r="F42" s="84"/>
      <c r="G42" s="84"/>
      <c r="H42" s="84"/>
      <c r="I42" s="84"/>
      <c r="J42" s="84"/>
      <c r="K42" s="84"/>
      <c r="L42" s="89"/>
      <c r="M42" s="84"/>
      <c r="N42" s="84">
        <v>14</v>
      </c>
      <c r="O42" s="84"/>
      <c r="P42" s="96">
        <f t="shared" si="0"/>
        <v>14</v>
      </c>
      <c r="Q42" s="88">
        <f t="shared" si="3"/>
        <v>14</v>
      </c>
    </row>
    <row r="43" spans="1:17" ht="28.5" customHeight="1" thickBot="1" x14ac:dyDescent="0.3">
      <c r="A43" s="9">
        <f t="shared" si="1"/>
        <v>30</v>
      </c>
      <c r="B43" s="10" t="s">
        <v>116</v>
      </c>
      <c r="C43" s="20" t="s">
        <v>117</v>
      </c>
      <c r="D43" s="21" t="s">
        <v>118</v>
      </c>
      <c r="E43" s="21" t="s">
        <v>303</v>
      </c>
      <c r="F43" s="86">
        <v>13</v>
      </c>
      <c r="G43" s="86"/>
      <c r="H43" s="86"/>
      <c r="I43" s="86"/>
      <c r="J43" s="86"/>
      <c r="K43" s="86"/>
      <c r="L43" s="89"/>
      <c r="M43" s="86"/>
      <c r="N43" s="86"/>
      <c r="O43" s="86"/>
      <c r="P43" s="97">
        <f t="shared" si="0"/>
        <v>13</v>
      </c>
      <c r="Q43" s="88">
        <f t="shared" si="3"/>
        <v>13</v>
      </c>
    </row>
    <row r="44" spans="1:17" ht="28.5" customHeight="1" thickBot="1" x14ac:dyDescent="0.3">
      <c r="A44" s="9">
        <f t="shared" si="1"/>
        <v>31</v>
      </c>
      <c r="B44" s="27" t="s">
        <v>132</v>
      </c>
      <c r="C44" s="17" t="s">
        <v>133</v>
      </c>
      <c r="D44" s="18" t="s">
        <v>79</v>
      </c>
      <c r="E44" s="18" t="s">
        <v>305</v>
      </c>
      <c r="F44" s="84"/>
      <c r="G44" s="84">
        <v>13</v>
      </c>
      <c r="H44" s="84"/>
      <c r="I44" s="84"/>
      <c r="J44" s="84"/>
      <c r="K44" s="84"/>
      <c r="L44" s="89"/>
      <c r="M44" s="84"/>
      <c r="N44" s="84"/>
      <c r="O44" s="84"/>
      <c r="P44" s="96">
        <f t="shared" si="0"/>
        <v>13</v>
      </c>
      <c r="Q44" s="88">
        <f t="shared" si="3"/>
        <v>13</v>
      </c>
    </row>
    <row r="45" spans="1:17" ht="28.5" customHeight="1" thickBot="1" x14ac:dyDescent="0.3">
      <c r="A45" s="9">
        <f t="shared" si="1"/>
        <v>32</v>
      </c>
      <c r="B45" s="10" t="s">
        <v>114</v>
      </c>
      <c r="C45" s="20" t="s">
        <v>115</v>
      </c>
      <c r="D45" s="21" t="s">
        <v>29</v>
      </c>
      <c r="E45" s="21" t="s">
        <v>297</v>
      </c>
      <c r="F45" s="86"/>
      <c r="G45" s="86">
        <v>12</v>
      </c>
      <c r="H45" s="86"/>
      <c r="I45" s="86"/>
      <c r="J45" s="86"/>
      <c r="K45" s="86"/>
      <c r="L45" s="89"/>
      <c r="M45" s="86"/>
      <c r="N45" s="86"/>
      <c r="O45" s="86"/>
      <c r="P45" s="97">
        <f t="shared" si="0"/>
        <v>12</v>
      </c>
      <c r="Q45" s="88">
        <f t="shared" si="3"/>
        <v>12</v>
      </c>
    </row>
    <row r="46" spans="1:17" ht="28.5" customHeight="1" thickBot="1" x14ac:dyDescent="0.3">
      <c r="A46" s="9">
        <f t="shared" si="1"/>
        <v>33</v>
      </c>
      <c r="B46" s="27" t="s">
        <v>110</v>
      </c>
      <c r="C46" s="17" t="s">
        <v>111</v>
      </c>
      <c r="D46" s="18" t="s">
        <v>58</v>
      </c>
      <c r="E46" s="18" t="s">
        <v>59</v>
      </c>
      <c r="F46" s="84"/>
      <c r="G46" s="84">
        <v>5</v>
      </c>
      <c r="H46" s="84"/>
      <c r="I46" s="84"/>
      <c r="J46" s="84"/>
      <c r="K46" s="84"/>
      <c r="L46" s="89"/>
      <c r="M46" s="84"/>
      <c r="N46" s="84"/>
      <c r="O46" s="84"/>
      <c r="P46" s="96">
        <f t="shared" si="0"/>
        <v>5</v>
      </c>
      <c r="Q46" s="88">
        <f t="shared" si="3"/>
        <v>5</v>
      </c>
    </row>
    <row r="47" spans="1:17" ht="28.5" customHeight="1" thickBot="1" x14ac:dyDescent="0.3">
      <c r="A47" s="9">
        <f t="shared" si="1"/>
        <v>34</v>
      </c>
      <c r="B47" s="10" t="s">
        <v>120</v>
      </c>
      <c r="C47" s="20" t="s">
        <v>121</v>
      </c>
      <c r="D47" s="21" t="s">
        <v>25</v>
      </c>
      <c r="E47" s="21" t="s">
        <v>26</v>
      </c>
      <c r="F47" s="86">
        <v>5</v>
      </c>
      <c r="G47" s="86"/>
      <c r="H47" s="86"/>
      <c r="I47" s="86"/>
      <c r="J47" s="86"/>
      <c r="K47" s="86"/>
      <c r="L47" s="89"/>
      <c r="M47" s="86"/>
      <c r="N47" s="86"/>
      <c r="O47" s="86"/>
      <c r="P47" s="97">
        <f t="shared" si="0"/>
        <v>5</v>
      </c>
      <c r="Q47" s="88">
        <f t="shared" si="3"/>
        <v>5</v>
      </c>
    </row>
    <row r="48" spans="1:17" ht="28.5" customHeight="1" thickBot="1" x14ac:dyDescent="0.3">
      <c r="A48" s="9">
        <f t="shared" si="1"/>
        <v>35</v>
      </c>
      <c r="B48" s="27" t="s">
        <v>124</v>
      </c>
      <c r="C48" s="17" t="s">
        <v>125</v>
      </c>
      <c r="D48" s="18" t="s">
        <v>53</v>
      </c>
      <c r="E48" s="18" t="s">
        <v>301</v>
      </c>
      <c r="F48" s="84"/>
      <c r="G48" s="84">
        <v>5</v>
      </c>
      <c r="H48" s="84"/>
      <c r="I48" s="84"/>
      <c r="J48" s="84"/>
      <c r="K48" s="84"/>
      <c r="L48" s="89"/>
      <c r="M48" s="84"/>
      <c r="N48" s="84"/>
      <c r="O48" s="84"/>
      <c r="P48" s="96">
        <f t="shared" si="0"/>
        <v>5</v>
      </c>
      <c r="Q48" s="88">
        <f t="shared" si="3"/>
        <v>5</v>
      </c>
    </row>
    <row r="49" spans="6:11" ht="28.5" customHeight="1" x14ac:dyDescent="0.25">
      <c r="F49" s="26"/>
      <c r="G49" s="26"/>
      <c r="H49" s="26"/>
      <c r="I49" s="26"/>
      <c r="J49" s="26"/>
      <c r="K49" s="26"/>
    </row>
    <row r="50" spans="6:11" ht="28.5" customHeight="1" x14ac:dyDescent="0.25">
      <c r="F50" s="26"/>
      <c r="G50" s="26"/>
      <c r="H50" s="26"/>
      <c r="I50" s="26"/>
      <c r="J50" s="26"/>
      <c r="K50" s="26"/>
    </row>
  </sheetData>
  <autoFilter ref="B13:Q13">
    <sortState ref="B14:Q48">
      <sortCondition descending="1" ref="Q13:Q48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6" zoomScaleNormal="100" zoomScalePageLayoutView="120" workbookViewId="0">
      <selection activeCell="G20" sqref="G20"/>
    </sheetView>
  </sheetViews>
  <sheetFormatPr defaultColWidth="8.85546875" defaultRowHeight="15" x14ac:dyDescent="0.25"/>
  <cols>
    <col min="1" max="1" width="3.85546875" style="25" customWidth="1"/>
    <col min="2" max="2" width="18.7109375" style="25" customWidth="1"/>
    <col min="3" max="4" width="8.85546875" style="25"/>
    <col min="5" max="5" width="33" style="25" customWidth="1"/>
    <col min="6" max="14" width="8.42578125" style="26" customWidth="1"/>
    <col min="15" max="16" width="8.42578125" style="42" customWidth="1"/>
    <col min="17" max="17" width="8.42578125" style="26" customWidth="1"/>
    <col min="18" max="16384" width="8.85546875" style="25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29.25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ht="31.5" customHeight="1" x14ac:dyDescent="0.55000000000000004">
      <c r="A9" s="64"/>
      <c r="B9" s="64"/>
      <c r="C9" s="64"/>
      <c r="D9" s="98" t="s">
        <v>359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s="93" customFormat="1" ht="51.75" thickBot="1" x14ac:dyDescent="0.25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7" ht="16.5" thickBot="1" x14ac:dyDescent="0.3">
      <c r="A12" s="11"/>
      <c r="B12" s="2"/>
      <c r="C12" s="2"/>
      <c r="D12" s="2"/>
      <c r="E12" s="2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43" t="s">
        <v>10</v>
      </c>
      <c r="L12" s="43" t="s">
        <v>11</v>
      </c>
      <c r="M12" s="43" t="s">
        <v>12</v>
      </c>
      <c r="N12" s="43" t="s">
        <v>13</v>
      </c>
      <c r="O12" s="43" t="s">
        <v>14</v>
      </c>
      <c r="P12" s="43"/>
      <c r="Q12" s="44"/>
    </row>
    <row r="13" spans="1:17" ht="16.5" thickBot="1" x14ac:dyDescent="0.3">
      <c r="A13" s="12"/>
      <c r="B13" s="6"/>
      <c r="C13" s="6"/>
      <c r="D13" s="6"/>
      <c r="E13" s="6"/>
      <c r="F13" s="45">
        <v>43184</v>
      </c>
      <c r="G13" s="45">
        <v>43212</v>
      </c>
      <c r="H13" s="45">
        <v>43215</v>
      </c>
      <c r="I13" s="45">
        <v>43233</v>
      </c>
      <c r="J13" s="45">
        <v>43247</v>
      </c>
      <c r="K13" s="45">
        <v>43275</v>
      </c>
      <c r="L13" s="45">
        <v>43289</v>
      </c>
      <c r="M13" s="45">
        <v>43352</v>
      </c>
      <c r="N13" s="45">
        <v>43359</v>
      </c>
      <c r="O13" s="45">
        <v>43366</v>
      </c>
      <c r="P13" s="45"/>
      <c r="Q13" s="46"/>
    </row>
    <row r="14" spans="1:17" ht="28.5" customHeight="1" thickBot="1" x14ac:dyDescent="0.3">
      <c r="A14" s="9">
        <v>1</v>
      </c>
      <c r="B14" s="27" t="s">
        <v>144</v>
      </c>
      <c r="C14" s="17" t="s">
        <v>145</v>
      </c>
      <c r="D14" s="18" t="s">
        <v>41</v>
      </c>
      <c r="E14" s="18" t="s">
        <v>42</v>
      </c>
      <c r="F14" s="84">
        <v>35</v>
      </c>
      <c r="G14" s="84">
        <v>35</v>
      </c>
      <c r="H14" s="89"/>
      <c r="I14" s="84">
        <v>35</v>
      </c>
      <c r="J14" s="84">
        <v>35</v>
      </c>
      <c r="K14" s="84">
        <v>35</v>
      </c>
      <c r="L14" s="108"/>
      <c r="M14" s="84">
        <v>35</v>
      </c>
      <c r="N14" s="84"/>
      <c r="O14" s="85">
        <v>35</v>
      </c>
      <c r="P14" s="96">
        <f>SUM(F14:O14)</f>
        <v>245</v>
      </c>
      <c r="Q14" s="88">
        <f t="shared" ref="Q14:Q17" si="0">SUM(F14:O14)</f>
        <v>245</v>
      </c>
    </row>
    <row r="15" spans="1:17" ht="28.5" customHeight="1" thickBot="1" x14ac:dyDescent="0.3">
      <c r="A15" s="9">
        <f>A14+1</f>
        <v>2</v>
      </c>
      <c r="B15" s="10" t="s">
        <v>142</v>
      </c>
      <c r="C15" s="20" t="s">
        <v>143</v>
      </c>
      <c r="D15" s="21" t="s">
        <v>49</v>
      </c>
      <c r="E15" s="21" t="s">
        <v>50</v>
      </c>
      <c r="F15" s="86">
        <v>30</v>
      </c>
      <c r="G15" s="86">
        <v>26</v>
      </c>
      <c r="H15" s="86">
        <v>35</v>
      </c>
      <c r="I15" s="86">
        <v>30</v>
      </c>
      <c r="J15" s="89"/>
      <c r="K15" s="89"/>
      <c r="L15" s="95"/>
      <c r="M15" s="95"/>
      <c r="N15" s="86"/>
      <c r="O15" s="87"/>
      <c r="P15" s="97">
        <f>SUM(F15:O15)</f>
        <v>121</v>
      </c>
      <c r="Q15" s="88">
        <f t="shared" si="0"/>
        <v>121</v>
      </c>
    </row>
    <row r="16" spans="1:17" ht="28.5" customHeight="1" thickBot="1" x14ac:dyDescent="0.3">
      <c r="A16" s="9">
        <f t="shared" ref="A16:A17" si="1">A15+1</f>
        <v>3</v>
      </c>
      <c r="B16" s="27" t="s">
        <v>148</v>
      </c>
      <c r="C16" s="17" t="s">
        <v>149</v>
      </c>
      <c r="D16" s="18" t="s">
        <v>29</v>
      </c>
      <c r="E16" s="18" t="s">
        <v>150</v>
      </c>
      <c r="F16" s="84"/>
      <c r="G16" s="84">
        <v>30</v>
      </c>
      <c r="H16" s="84">
        <v>30</v>
      </c>
      <c r="I16" s="84"/>
      <c r="J16" s="89"/>
      <c r="K16" s="89"/>
      <c r="L16" s="94"/>
      <c r="M16" s="94"/>
      <c r="N16" s="84"/>
      <c r="O16" s="85"/>
      <c r="P16" s="96">
        <f>SUM(F16:O16)</f>
        <v>60</v>
      </c>
      <c r="Q16" s="88">
        <f t="shared" si="0"/>
        <v>60</v>
      </c>
    </row>
    <row r="17" spans="1:17" ht="28.5" customHeight="1" thickBot="1" x14ac:dyDescent="0.3">
      <c r="A17" s="9">
        <f t="shared" si="1"/>
        <v>4</v>
      </c>
      <c r="B17" s="10" t="s">
        <v>151</v>
      </c>
      <c r="C17" s="20" t="s">
        <v>152</v>
      </c>
      <c r="D17" s="21" t="s">
        <v>29</v>
      </c>
      <c r="E17" s="21" t="s">
        <v>150</v>
      </c>
      <c r="F17" s="86"/>
      <c r="G17" s="86">
        <v>23</v>
      </c>
      <c r="H17" s="86">
        <v>26</v>
      </c>
      <c r="I17" s="86"/>
      <c r="J17" s="89"/>
      <c r="K17" s="89"/>
      <c r="L17" s="95"/>
      <c r="M17" s="95"/>
      <c r="N17" s="86"/>
      <c r="O17" s="87"/>
      <c r="P17" s="97">
        <f>SUM(F17:O17)</f>
        <v>49</v>
      </c>
      <c r="Q17" s="88">
        <f t="shared" si="0"/>
        <v>49</v>
      </c>
    </row>
    <row r="18" spans="1:17" ht="28.5" customHeight="1" x14ac:dyDescent="0.25"/>
  </sheetData>
  <autoFilter ref="B13:Q13">
    <sortState ref="B13:Q19">
      <sortCondition descending="1" ref="Q12:Q19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1" zoomScaleNormal="100" zoomScalePageLayoutView="120" workbookViewId="0">
      <selection activeCell="I19" sqref="I19"/>
    </sheetView>
  </sheetViews>
  <sheetFormatPr defaultColWidth="8.85546875" defaultRowHeight="15" x14ac:dyDescent="0.25"/>
  <cols>
    <col min="1" max="1" width="3.85546875" customWidth="1"/>
    <col min="2" max="2" width="18.7109375" customWidth="1"/>
    <col min="5" max="5" width="33" customWidth="1"/>
    <col min="6" max="17" width="9.140625" style="26" customWidth="1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5.75" customHeight="1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27.75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s="25" customFormat="1" ht="31.5" customHeight="1" x14ac:dyDescent="0.55000000000000004">
      <c r="A9" s="64"/>
      <c r="B9" s="64"/>
      <c r="C9" s="64"/>
      <c r="D9" s="98" t="s">
        <v>358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7" ht="16.5" thickBot="1" x14ac:dyDescent="0.3">
      <c r="A12" s="11"/>
      <c r="B12" s="2"/>
      <c r="C12" s="2"/>
      <c r="D12" s="2"/>
      <c r="E12" s="2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43" t="s">
        <v>10</v>
      </c>
      <c r="L12" s="43" t="s">
        <v>11</v>
      </c>
      <c r="M12" s="43" t="s">
        <v>12</v>
      </c>
      <c r="N12" s="43" t="s">
        <v>13</v>
      </c>
      <c r="O12" s="43" t="s">
        <v>14</v>
      </c>
      <c r="P12" s="43"/>
      <c r="Q12" s="44"/>
    </row>
    <row r="13" spans="1:17" ht="16.5" thickBot="1" x14ac:dyDescent="0.3">
      <c r="A13" s="12"/>
      <c r="B13" s="6"/>
      <c r="C13" s="6"/>
      <c r="D13" s="6"/>
      <c r="E13" s="6"/>
      <c r="F13" s="45">
        <v>43184</v>
      </c>
      <c r="G13" s="45">
        <v>43212</v>
      </c>
      <c r="H13" s="45">
        <v>43215</v>
      </c>
      <c r="I13" s="45">
        <v>43233</v>
      </c>
      <c r="J13" s="45">
        <v>43247</v>
      </c>
      <c r="K13" s="45">
        <v>43275</v>
      </c>
      <c r="L13" s="45">
        <v>43289</v>
      </c>
      <c r="M13" s="45">
        <v>43352</v>
      </c>
      <c r="N13" s="45">
        <v>43359</v>
      </c>
      <c r="O13" s="45">
        <v>43366</v>
      </c>
      <c r="P13" s="45"/>
      <c r="Q13" s="46"/>
    </row>
    <row r="14" spans="1:17" ht="28.5" customHeight="1" thickBot="1" x14ac:dyDescent="0.3">
      <c r="A14" s="9">
        <v>1</v>
      </c>
      <c r="B14" s="27" t="s">
        <v>140</v>
      </c>
      <c r="C14" s="17" t="s">
        <v>141</v>
      </c>
      <c r="D14" s="18" t="s">
        <v>61</v>
      </c>
      <c r="E14" s="18" t="s">
        <v>62</v>
      </c>
      <c r="F14" s="91">
        <v>35</v>
      </c>
      <c r="G14" s="47">
        <v>35</v>
      </c>
      <c r="H14" s="47">
        <v>35</v>
      </c>
      <c r="I14" s="91"/>
      <c r="J14" s="47">
        <v>35</v>
      </c>
      <c r="K14" s="47">
        <v>35</v>
      </c>
      <c r="L14" s="47">
        <v>35</v>
      </c>
      <c r="M14" s="47">
        <v>35</v>
      </c>
      <c r="N14" s="47">
        <v>35</v>
      </c>
      <c r="O14" s="47">
        <v>35</v>
      </c>
      <c r="P14" s="39">
        <f>SUM(F14:O14)</f>
        <v>315</v>
      </c>
      <c r="Q14" s="92">
        <f>SUM(F14:O14)-F14</f>
        <v>280</v>
      </c>
    </row>
    <row r="15" spans="1:17" ht="28.5" customHeight="1" thickBot="1" x14ac:dyDescent="0.3">
      <c r="A15" s="9">
        <f>A14+1</f>
        <v>2</v>
      </c>
      <c r="B15" s="10" t="s">
        <v>146</v>
      </c>
      <c r="C15" s="20" t="s">
        <v>147</v>
      </c>
      <c r="D15" s="21" t="s">
        <v>49</v>
      </c>
      <c r="E15" s="21" t="s">
        <v>50</v>
      </c>
      <c r="F15" s="48">
        <v>30</v>
      </c>
      <c r="G15" s="48">
        <v>30</v>
      </c>
      <c r="H15" s="48">
        <v>30</v>
      </c>
      <c r="I15" s="48"/>
      <c r="J15" s="48">
        <v>30</v>
      </c>
      <c r="K15" s="91"/>
      <c r="L15" s="109"/>
      <c r="M15" s="50"/>
      <c r="N15" s="50"/>
      <c r="O15" s="50"/>
      <c r="P15" s="23">
        <f>SUM(F15:O15)</f>
        <v>120</v>
      </c>
      <c r="Q15" s="92">
        <f t="shared" ref="Q15:Q16" si="0">SUM(F15:O15)</f>
        <v>120</v>
      </c>
    </row>
    <row r="16" spans="1:17" ht="28.5" customHeight="1" thickBot="1" x14ac:dyDescent="0.3">
      <c r="A16" s="9">
        <f t="shared" ref="A16" si="1">A15+1</f>
        <v>3</v>
      </c>
      <c r="B16" s="27" t="s">
        <v>153</v>
      </c>
      <c r="C16" s="17" t="s">
        <v>154</v>
      </c>
      <c r="D16" s="18" t="s">
        <v>53</v>
      </c>
      <c r="E16" s="18" t="s">
        <v>54</v>
      </c>
      <c r="F16" s="47">
        <v>0</v>
      </c>
      <c r="G16" s="47"/>
      <c r="H16" s="47">
        <v>26</v>
      </c>
      <c r="I16" s="47"/>
      <c r="J16" s="47"/>
      <c r="K16" s="91"/>
      <c r="L16" s="109"/>
      <c r="M16" s="49"/>
      <c r="N16" s="47">
        <v>30</v>
      </c>
      <c r="O16" s="47">
        <v>30</v>
      </c>
      <c r="P16" s="39">
        <f>SUM(F16:O16)</f>
        <v>86</v>
      </c>
      <c r="Q16" s="92">
        <f t="shared" si="0"/>
        <v>86</v>
      </c>
    </row>
  </sheetData>
  <autoFilter ref="B13:Q13">
    <sortState ref="B13:Q19">
      <sortCondition descending="1" ref="Q12:Q19"/>
    </sortState>
  </autoFilter>
  <sortState ref="B13:Q19">
    <sortCondition descending="1" ref="Q1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31" zoomScale="90" zoomScaleNormal="90" zoomScalePageLayoutView="120" workbookViewId="0">
      <selection activeCell="H40" sqref="H40"/>
    </sheetView>
  </sheetViews>
  <sheetFormatPr defaultColWidth="8.85546875" defaultRowHeight="15" x14ac:dyDescent="0.25"/>
  <cols>
    <col min="1" max="1" width="3.85546875" style="25" customWidth="1"/>
    <col min="2" max="2" width="23.140625" style="25" customWidth="1"/>
    <col min="3" max="4" width="8.85546875" style="25"/>
    <col min="5" max="5" width="33" style="25" customWidth="1"/>
    <col min="6" max="9" width="9.7109375" style="26" customWidth="1"/>
    <col min="10" max="10" width="9.7109375" style="51" customWidth="1"/>
    <col min="11" max="14" width="9.7109375" style="26" customWidth="1"/>
    <col min="15" max="16" width="9.7109375" style="42" customWidth="1"/>
    <col min="17" max="17" width="9.7109375" style="26" customWidth="1"/>
    <col min="18" max="16384" width="8.85546875" style="25"/>
  </cols>
  <sheetData>
    <row r="1" spans="1:17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7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7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7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7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7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7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7" ht="26.1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7" ht="36" x14ac:dyDescent="0.55000000000000004">
      <c r="A9" s="64"/>
      <c r="B9" s="64"/>
      <c r="C9" s="64"/>
      <c r="D9" s="98" t="s">
        <v>360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7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7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7" ht="16.5" thickBot="1" x14ac:dyDescent="0.3">
      <c r="A12" s="15"/>
      <c r="B12" s="2"/>
      <c r="C12" s="2"/>
      <c r="D12" s="2"/>
      <c r="E12" s="2"/>
      <c r="F12" s="43" t="s">
        <v>5</v>
      </c>
      <c r="G12" s="43" t="s">
        <v>6</v>
      </c>
      <c r="H12" s="43" t="s">
        <v>7</v>
      </c>
      <c r="I12" s="43" t="s">
        <v>8</v>
      </c>
      <c r="J12" s="52" t="s">
        <v>9</v>
      </c>
      <c r="K12" s="43" t="s">
        <v>10</v>
      </c>
      <c r="L12" s="43" t="s">
        <v>11</v>
      </c>
      <c r="M12" s="43" t="s">
        <v>12</v>
      </c>
      <c r="N12" s="43" t="s">
        <v>13</v>
      </c>
      <c r="O12" s="43" t="s">
        <v>14</v>
      </c>
      <c r="P12" s="43"/>
      <c r="Q12" s="44"/>
    </row>
    <row r="13" spans="1:17" ht="16.5" thickBot="1" x14ac:dyDescent="0.3">
      <c r="A13" s="16"/>
      <c r="B13" s="6"/>
      <c r="C13" s="6"/>
      <c r="D13" s="6"/>
      <c r="E13" s="6"/>
      <c r="F13" s="45">
        <v>43184</v>
      </c>
      <c r="G13" s="45">
        <v>43212</v>
      </c>
      <c r="H13" s="45">
        <v>43215</v>
      </c>
      <c r="I13" s="45">
        <v>43233</v>
      </c>
      <c r="J13" s="53">
        <v>43247</v>
      </c>
      <c r="K13" s="45">
        <v>43275</v>
      </c>
      <c r="L13" s="45">
        <v>43289</v>
      </c>
      <c r="M13" s="45">
        <v>43352</v>
      </c>
      <c r="N13" s="45">
        <v>43359</v>
      </c>
      <c r="O13" s="45">
        <v>43366</v>
      </c>
      <c r="P13" s="45"/>
      <c r="Q13" s="46"/>
    </row>
    <row r="14" spans="1:17" ht="28.5" customHeight="1" thickBot="1" x14ac:dyDescent="0.3">
      <c r="A14" s="9">
        <v>1</v>
      </c>
      <c r="B14" s="27" t="s">
        <v>167</v>
      </c>
      <c r="C14" s="17" t="s">
        <v>168</v>
      </c>
      <c r="D14" s="18" t="s">
        <v>169</v>
      </c>
      <c r="E14" s="18" t="s">
        <v>170</v>
      </c>
      <c r="F14" s="84">
        <v>26</v>
      </c>
      <c r="G14" s="84">
        <v>35</v>
      </c>
      <c r="H14" s="89">
        <v>21</v>
      </c>
      <c r="I14" s="84">
        <v>30</v>
      </c>
      <c r="J14" s="84">
        <v>23</v>
      </c>
      <c r="K14" s="84">
        <v>30</v>
      </c>
      <c r="L14" s="84">
        <v>26</v>
      </c>
      <c r="M14" s="84">
        <v>30</v>
      </c>
      <c r="N14" s="89">
        <v>21</v>
      </c>
      <c r="O14" s="84">
        <v>30</v>
      </c>
      <c r="P14" s="96">
        <f t="shared" ref="P14:P37" si="0">SUM(F14:O14)</f>
        <v>272</v>
      </c>
      <c r="Q14" s="88">
        <f>SUM(F14:O14)-H14-N14</f>
        <v>230</v>
      </c>
    </row>
    <row r="15" spans="1:17" ht="28.5" customHeight="1" thickBot="1" x14ac:dyDescent="0.3">
      <c r="A15" s="9">
        <f>A14+1</f>
        <v>2</v>
      </c>
      <c r="B15" s="10" t="s">
        <v>161</v>
      </c>
      <c r="C15" s="20" t="s">
        <v>162</v>
      </c>
      <c r="D15" s="21" t="s">
        <v>37</v>
      </c>
      <c r="E15" s="21" t="s">
        <v>38</v>
      </c>
      <c r="F15" s="86">
        <v>35</v>
      </c>
      <c r="G15" s="86">
        <v>30</v>
      </c>
      <c r="H15" s="86">
        <v>30</v>
      </c>
      <c r="I15" s="86">
        <v>35</v>
      </c>
      <c r="J15" s="86">
        <v>35</v>
      </c>
      <c r="K15" s="86">
        <v>35</v>
      </c>
      <c r="L15" s="89"/>
      <c r="M15" s="89"/>
      <c r="N15" s="86">
        <v>12</v>
      </c>
      <c r="O15" s="86"/>
      <c r="P15" s="97">
        <f t="shared" si="0"/>
        <v>212</v>
      </c>
      <c r="Q15" s="88">
        <f>SUM(F15:O15)</f>
        <v>212</v>
      </c>
    </row>
    <row r="16" spans="1:17" ht="28.5" customHeight="1" thickBot="1" x14ac:dyDescent="0.3">
      <c r="A16" s="9">
        <f t="shared" ref="A16:A37" si="1">A15+1</f>
        <v>3</v>
      </c>
      <c r="B16" s="27" t="s">
        <v>179</v>
      </c>
      <c r="C16" s="17" t="s">
        <v>180</v>
      </c>
      <c r="D16" s="18" t="s">
        <v>79</v>
      </c>
      <c r="E16" s="18" t="s">
        <v>181</v>
      </c>
      <c r="F16" s="84">
        <v>21</v>
      </c>
      <c r="G16" s="84">
        <v>23</v>
      </c>
      <c r="H16" s="89">
        <v>20</v>
      </c>
      <c r="I16" s="89"/>
      <c r="J16" s="84">
        <v>21</v>
      </c>
      <c r="K16" s="84">
        <v>26</v>
      </c>
      <c r="L16" s="84">
        <v>30</v>
      </c>
      <c r="M16" s="84">
        <v>23</v>
      </c>
      <c r="N16" s="84">
        <v>23</v>
      </c>
      <c r="O16" s="84">
        <v>26</v>
      </c>
      <c r="P16" s="96">
        <f t="shared" si="0"/>
        <v>213</v>
      </c>
      <c r="Q16" s="88">
        <f>SUM(F16:O16)-H16</f>
        <v>193</v>
      </c>
    </row>
    <row r="17" spans="1:17" ht="28.5" customHeight="1" thickBot="1" x14ac:dyDescent="0.3">
      <c r="A17" s="9">
        <f t="shared" si="1"/>
        <v>4</v>
      </c>
      <c r="B17" s="10" t="s">
        <v>184</v>
      </c>
      <c r="C17" s="20" t="s">
        <v>185</v>
      </c>
      <c r="D17" s="21" t="s">
        <v>79</v>
      </c>
      <c r="E17" s="21" t="s">
        <v>181</v>
      </c>
      <c r="F17" s="89">
        <v>18</v>
      </c>
      <c r="G17" s="86">
        <v>21</v>
      </c>
      <c r="H17" s="86">
        <v>19</v>
      </c>
      <c r="I17" s="89">
        <v>15</v>
      </c>
      <c r="J17" s="86">
        <v>30</v>
      </c>
      <c r="K17" s="86">
        <v>20</v>
      </c>
      <c r="L17" s="86">
        <v>21</v>
      </c>
      <c r="M17" s="86">
        <v>20</v>
      </c>
      <c r="N17" s="86">
        <v>19</v>
      </c>
      <c r="O17" s="86">
        <v>21</v>
      </c>
      <c r="P17" s="97">
        <f t="shared" si="0"/>
        <v>204</v>
      </c>
      <c r="Q17" s="88">
        <f>SUM(F17:O17)-F17-I17</f>
        <v>171</v>
      </c>
    </row>
    <row r="18" spans="1:17" ht="28.5" customHeight="1" thickBot="1" x14ac:dyDescent="0.3">
      <c r="A18" s="9">
        <f t="shared" si="1"/>
        <v>5</v>
      </c>
      <c r="B18" s="27" t="s">
        <v>207</v>
      </c>
      <c r="C18" s="17" t="s">
        <v>208</v>
      </c>
      <c r="D18" s="18" t="s">
        <v>209</v>
      </c>
      <c r="E18" s="18" t="s">
        <v>210</v>
      </c>
      <c r="F18" s="89"/>
      <c r="G18" s="89"/>
      <c r="H18" s="84">
        <v>23</v>
      </c>
      <c r="I18" s="84"/>
      <c r="J18" s="84">
        <v>20</v>
      </c>
      <c r="K18" s="84"/>
      <c r="L18" s="84">
        <v>35</v>
      </c>
      <c r="M18" s="84">
        <v>26</v>
      </c>
      <c r="N18" s="84">
        <v>26</v>
      </c>
      <c r="O18" s="84">
        <v>35</v>
      </c>
      <c r="P18" s="96">
        <f t="shared" si="0"/>
        <v>165</v>
      </c>
      <c r="Q18" s="88">
        <f>SUM(F18:O18)</f>
        <v>165</v>
      </c>
    </row>
    <row r="19" spans="1:17" ht="28.5" customHeight="1" thickBot="1" x14ac:dyDescent="0.3">
      <c r="A19" s="9">
        <f t="shared" si="1"/>
        <v>6</v>
      </c>
      <c r="B19" s="10" t="s">
        <v>175</v>
      </c>
      <c r="C19" s="20" t="s">
        <v>176</v>
      </c>
      <c r="D19" s="21" t="s">
        <v>21</v>
      </c>
      <c r="E19" s="21" t="s">
        <v>22</v>
      </c>
      <c r="F19" s="86">
        <v>23</v>
      </c>
      <c r="G19" s="86">
        <v>26</v>
      </c>
      <c r="H19" s="86">
        <v>15</v>
      </c>
      <c r="I19" s="86">
        <v>26</v>
      </c>
      <c r="J19" s="86">
        <v>26</v>
      </c>
      <c r="K19" s="86">
        <v>23</v>
      </c>
      <c r="L19" s="86">
        <v>23</v>
      </c>
      <c r="M19" s="89"/>
      <c r="N19" s="89"/>
      <c r="O19" s="86"/>
      <c r="P19" s="97">
        <f t="shared" si="0"/>
        <v>162</v>
      </c>
      <c r="Q19" s="88">
        <f>SUM(F19:O19)</f>
        <v>162</v>
      </c>
    </row>
    <row r="20" spans="1:17" ht="28.5" customHeight="1" thickBot="1" x14ac:dyDescent="0.3">
      <c r="A20" s="9">
        <f t="shared" si="1"/>
        <v>7</v>
      </c>
      <c r="B20" s="27" t="s">
        <v>191</v>
      </c>
      <c r="C20" s="17" t="s">
        <v>192</v>
      </c>
      <c r="D20" s="18" t="s">
        <v>29</v>
      </c>
      <c r="E20" s="18" t="s">
        <v>30</v>
      </c>
      <c r="F20" s="84">
        <v>19</v>
      </c>
      <c r="G20" s="84">
        <v>19</v>
      </c>
      <c r="H20" s="84">
        <v>5</v>
      </c>
      <c r="I20" s="84">
        <v>23</v>
      </c>
      <c r="J20" s="84">
        <v>19</v>
      </c>
      <c r="K20" s="84">
        <v>21</v>
      </c>
      <c r="L20" s="89"/>
      <c r="M20" s="84">
        <v>21</v>
      </c>
      <c r="N20" s="89"/>
      <c r="O20" s="84">
        <v>20</v>
      </c>
      <c r="P20" s="96">
        <f t="shared" si="0"/>
        <v>147</v>
      </c>
      <c r="Q20" s="88">
        <f>SUM(F20:O20)</f>
        <v>147</v>
      </c>
    </row>
    <row r="21" spans="1:17" ht="28.5" customHeight="1" thickBot="1" x14ac:dyDescent="0.3">
      <c r="A21" s="9">
        <f t="shared" si="1"/>
        <v>8</v>
      </c>
      <c r="B21" s="10" t="s">
        <v>217</v>
      </c>
      <c r="C21" s="20" t="s">
        <v>218</v>
      </c>
      <c r="D21" s="21" t="s">
        <v>21</v>
      </c>
      <c r="E21" s="21" t="s">
        <v>22</v>
      </c>
      <c r="F21" s="86">
        <v>20</v>
      </c>
      <c r="G21" s="86"/>
      <c r="H21" s="86">
        <v>11</v>
      </c>
      <c r="I21" s="86">
        <v>16</v>
      </c>
      <c r="J21" s="86">
        <v>18</v>
      </c>
      <c r="K21" s="86"/>
      <c r="L21" s="86">
        <v>20</v>
      </c>
      <c r="M21" s="86">
        <v>19</v>
      </c>
      <c r="N21" s="86">
        <v>18</v>
      </c>
      <c r="O21" s="86">
        <v>23</v>
      </c>
      <c r="P21" s="97">
        <f t="shared" si="0"/>
        <v>145</v>
      </c>
      <c r="Q21" s="88">
        <f>SUM(F21:O21)</f>
        <v>145</v>
      </c>
    </row>
    <row r="22" spans="1:17" ht="28.5" customHeight="1" thickBot="1" x14ac:dyDescent="0.3">
      <c r="A22" s="9">
        <f t="shared" si="1"/>
        <v>9</v>
      </c>
      <c r="B22" s="27" t="s">
        <v>195</v>
      </c>
      <c r="C22" s="17" t="s">
        <v>196</v>
      </c>
      <c r="D22" s="18" t="s">
        <v>29</v>
      </c>
      <c r="E22" s="18" t="s">
        <v>30</v>
      </c>
      <c r="F22" s="84">
        <v>15</v>
      </c>
      <c r="G22" s="84">
        <v>18</v>
      </c>
      <c r="H22" s="89">
        <v>12</v>
      </c>
      <c r="I22" s="84">
        <v>18</v>
      </c>
      <c r="J22" s="84">
        <v>15</v>
      </c>
      <c r="K22" s="84">
        <v>19</v>
      </c>
      <c r="L22" s="84">
        <v>18</v>
      </c>
      <c r="M22" s="89"/>
      <c r="N22" s="84">
        <v>13</v>
      </c>
      <c r="O22" s="84">
        <v>17</v>
      </c>
      <c r="P22" s="96">
        <f t="shared" si="0"/>
        <v>145</v>
      </c>
      <c r="Q22" s="88">
        <f>SUM(F22:O22)-H22</f>
        <v>133</v>
      </c>
    </row>
    <row r="23" spans="1:17" ht="28.5" customHeight="1" thickBot="1" x14ac:dyDescent="0.3">
      <c r="A23" s="9">
        <f t="shared" si="1"/>
        <v>10</v>
      </c>
      <c r="B23" s="10" t="s">
        <v>211</v>
      </c>
      <c r="C23" s="20" t="s">
        <v>212</v>
      </c>
      <c r="D23" s="21" t="s">
        <v>21</v>
      </c>
      <c r="E23" s="21" t="s">
        <v>22</v>
      </c>
      <c r="F23" s="86">
        <v>17</v>
      </c>
      <c r="G23" s="86">
        <v>17</v>
      </c>
      <c r="H23" s="86">
        <v>5</v>
      </c>
      <c r="I23" s="86">
        <v>20</v>
      </c>
      <c r="J23" s="86">
        <v>17</v>
      </c>
      <c r="K23" s="86">
        <v>18</v>
      </c>
      <c r="L23" s="89"/>
      <c r="M23" s="89"/>
      <c r="N23" s="86">
        <v>15</v>
      </c>
      <c r="O23" s="86">
        <v>19</v>
      </c>
      <c r="P23" s="97">
        <f t="shared" si="0"/>
        <v>128</v>
      </c>
      <c r="Q23" s="88">
        <f t="shared" ref="Q23:Q37" si="2">SUM(F23:O23)</f>
        <v>128</v>
      </c>
    </row>
    <row r="24" spans="1:17" ht="28.5" customHeight="1" thickBot="1" x14ac:dyDescent="0.3">
      <c r="A24" s="9">
        <f t="shared" si="1"/>
        <v>11</v>
      </c>
      <c r="B24" s="27" t="s">
        <v>231</v>
      </c>
      <c r="C24" s="17" t="s">
        <v>232</v>
      </c>
      <c r="D24" s="18" t="s">
        <v>17</v>
      </c>
      <c r="E24" s="18" t="s">
        <v>233</v>
      </c>
      <c r="F24" s="89"/>
      <c r="G24" s="84">
        <v>15</v>
      </c>
      <c r="H24" s="84">
        <v>13</v>
      </c>
      <c r="I24" s="84">
        <v>19</v>
      </c>
      <c r="J24" s="84">
        <v>14</v>
      </c>
      <c r="K24" s="89"/>
      <c r="L24" s="84">
        <v>19</v>
      </c>
      <c r="M24" s="84"/>
      <c r="N24" s="84">
        <v>14</v>
      </c>
      <c r="O24" s="84">
        <v>18</v>
      </c>
      <c r="P24" s="96">
        <f t="shared" si="0"/>
        <v>112</v>
      </c>
      <c r="Q24" s="88">
        <f t="shared" si="2"/>
        <v>112</v>
      </c>
    </row>
    <row r="25" spans="1:17" ht="28.5" customHeight="1" thickBot="1" x14ac:dyDescent="0.3">
      <c r="A25" s="9">
        <f t="shared" si="1"/>
        <v>12</v>
      </c>
      <c r="B25" s="10" t="s">
        <v>186</v>
      </c>
      <c r="C25" s="20" t="s">
        <v>187</v>
      </c>
      <c r="D25" s="21" t="s">
        <v>37</v>
      </c>
      <c r="E25" s="21" t="s">
        <v>38</v>
      </c>
      <c r="F25" s="89"/>
      <c r="G25" s="89"/>
      <c r="H25" s="86">
        <v>35</v>
      </c>
      <c r="I25" s="86"/>
      <c r="J25" s="86"/>
      <c r="K25" s="86"/>
      <c r="L25" s="86"/>
      <c r="M25" s="86">
        <v>35</v>
      </c>
      <c r="N25" s="86">
        <v>35</v>
      </c>
      <c r="O25" s="86"/>
      <c r="P25" s="97">
        <f t="shared" si="0"/>
        <v>105</v>
      </c>
      <c r="Q25" s="88">
        <f t="shared" si="2"/>
        <v>105</v>
      </c>
    </row>
    <row r="26" spans="1:17" ht="28.5" customHeight="1" thickBot="1" x14ac:dyDescent="0.3">
      <c r="A26" s="9">
        <f t="shared" si="1"/>
        <v>13</v>
      </c>
      <c r="B26" s="27" t="s">
        <v>237</v>
      </c>
      <c r="C26" s="17" t="s">
        <v>238</v>
      </c>
      <c r="D26" s="18" t="s">
        <v>169</v>
      </c>
      <c r="E26" s="18" t="s">
        <v>170</v>
      </c>
      <c r="F26" s="89"/>
      <c r="G26" s="89"/>
      <c r="H26" s="84">
        <v>5</v>
      </c>
      <c r="I26" s="84">
        <v>17</v>
      </c>
      <c r="J26" s="84">
        <v>16</v>
      </c>
      <c r="K26" s="84"/>
      <c r="L26" s="84">
        <v>17</v>
      </c>
      <c r="M26" s="84"/>
      <c r="N26" s="84">
        <v>17</v>
      </c>
      <c r="O26" s="84"/>
      <c r="P26" s="96">
        <f t="shared" si="0"/>
        <v>72</v>
      </c>
      <c r="Q26" s="88">
        <f t="shared" si="2"/>
        <v>72</v>
      </c>
    </row>
    <row r="27" spans="1:17" ht="28.5" customHeight="1" thickBot="1" x14ac:dyDescent="0.3">
      <c r="A27" s="9">
        <f t="shared" si="1"/>
        <v>14</v>
      </c>
      <c r="B27" s="10" t="s">
        <v>205</v>
      </c>
      <c r="C27" s="20" t="s">
        <v>206</v>
      </c>
      <c r="D27" s="21" t="s">
        <v>37</v>
      </c>
      <c r="E27" s="21" t="s">
        <v>38</v>
      </c>
      <c r="F27" s="89"/>
      <c r="G27" s="89"/>
      <c r="H27" s="86">
        <v>26</v>
      </c>
      <c r="I27" s="86"/>
      <c r="J27" s="86"/>
      <c r="K27" s="86"/>
      <c r="L27" s="86"/>
      <c r="M27" s="86">
        <v>18</v>
      </c>
      <c r="N27" s="86">
        <v>20</v>
      </c>
      <c r="O27" s="86"/>
      <c r="P27" s="97">
        <f t="shared" si="0"/>
        <v>64</v>
      </c>
      <c r="Q27" s="88">
        <f t="shared" si="2"/>
        <v>64</v>
      </c>
    </row>
    <row r="28" spans="1:17" ht="28.5" customHeight="1" thickBot="1" x14ac:dyDescent="0.3">
      <c r="A28" s="9">
        <f t="shared" si="1"/>
        <v>15</v>
      </c>
      <c r="B28" s="27" t="s">
        <v>201</v>
      </c>
      <c r="C28" s="17" t="s">
        <v>202</v>
      </c>
      <c r="D28" s="18" t="s">
        <v>58</v>
      </c>
      <c r="E28" s="18" t="s">
        <v>59</v>
      </c>
      <c r="F28" s="84"/>
      <c r="G28" s="84">
        <v>20</v>
      </c>
      <c r="H28" s="84">
        <v>18</v>
      </c>
      <c r="I28" s="84">
        <v>21</v>
      </c>
      <c r="J28" s="89"/>
      <c r="K28" s="89"/>
      <c r="L28" s="84"/>
      <c r="M28" s="84"/>
      <c r="N28" s="84"/>
      <c r="O28" s="84"/>
      <c r="P28" s="96">
        <f t="shared" si="0"/>
        <v>59</v>
      </c>
      <c r="Q28" s="88">
        <f t="shared" si="2"/>
        <v>59</v>
      </c>
    </row>
    <row r="29" spans="1:17" ht="28.5" customHeight="1" thickBot="1" x14ac:dyDescent="0.3">
      <c r="A29" s="9">
        <f t="shared" si="1"/>
        <v>16</v>
      </c>
      <c r="B29" s="10" t="s">
        <v>197</v>
      </c>
      <c r="C29" s="20" t="s">
        <v>198</v>
      </c>
      <c r="D29" s="21" t="s">
        <v>199</v>
      </c>
      <c r="E29" s="21" t="s">
        <v>200</v>
      </c>
      <c r="F29" s="86">
        <v>30</v>
      </c>
      <c r="G29" s="86"/>
      <c r="H29" s="86">
        <v>17</v>
      </c>
      <c r="I29" s="86"/>
      <c r="J29" s="89"/>
      <c r="K29" s="89"/>
      <c r="L29" s="86"/>
      <c r="M29" s="86"/>
      <c r="N29" s="86"/>
      <c r="O29" s="86"/>
      <c r="P29" s="97">
        <f t="shared" si="0"/>
        <v>47</v>
      </c>
      <c r="Q29" s="88">
        <f t="shared" si="2"/>
        <v>47</v>
      </c>
    </row>
    <row r="30" spans="1:17" ht="28.5" customHeight="1" thickBot="1" x14ac:dyDescent="0.3">
      <c r="A30" s="9">
        <f t="shared" si="1"/>
        <v>17</v>
      </c>
      <c r="B30" s="27" t="s">
        <v>251</v>
      </c>
      <c r="C30" s="17" t="s">
        <v>243</v>
      </c>
      <c r="D30" s="18" t="s">
        <v>25</v>
      </c>
      <c r="E30" s="18" t="s">
        <v>26</v>
      </c>
      <c r="F30" s="89"/>
      <c r="G30" s="89"/>
      <c r="H30" s="84">
        <v>5</v>
      </c>
      <c r="I30" s="84">
        <v>14</v>
      </c>
      <c r="J30" s="84"/>
      <c r="K30" s="84">
        <v>17</v>
      </c>
      <c r="L30" s="84"/>
      <c r="M30" s="84"/>
      <c r="N30" s="84"/>
      <c r="O30" s="84"/>
      <c r="P30" s="96">
        <f t="shared" si="0"/>
        <v>36</v>
      </c>
      <c r="Q30" s="88">
        <f t="shared" si="2"/>
        <v>36</v>
      </c>
    </row>
    <row r="31" spans="1:17" ht="28.5" customHeight="1" thickBot="1" x14ac:dyDescent="0.3">
      <c r="A31" s="9">
        <f t="shared" si="1"/>
        <v>18</v>
      </c>
      <c r="B31" s="10" t="s">
        <v>328</v>
      </c>
      <c r="C31" s="20" t="s">
        <v>330</v>
      </c>
      <c r="D31" s="21" t="s">
        <v>37</v>
      </c>
      <c r="E31" s="21" t="s">
        <v>38</v>
      </c>
      <c r="F31" s="89"/>
      <c r="G31" s="89"/>
      <c r="H31" s="86"/>
      <c r="I31" s="86"/>
      <c r="J31" s="86"/>
      <c r="K31" s="86"/>
      <c r="L31" s="86"/>
      <c r="M31" s="86"/>
      <c r="N31" s="86">
        <v>30</v>
      </c>
      <c r="O31" s="86"/>
      <c r="P31" s="97">
        <f t="shared" si="0"/>
        <v>30</v>
      </c>
      <c r="Q31" s="88">
        <f t="shared" si="2"/>
        <v>30</v>
      </c>
    </row>
    <row r="32" spans="1:17" ht="28.5" customHeight="1" thickBot="1" x14ac:dyDescent="0.3">
      <c r="A32" s="9">
        <f t="shared" si="1"/>
        <v>19</v>
      </c>
      <c r="B32" s="27" t="s">
        <v>234</v>
      </c>
      <c r="C32" s="17" t="s">
        <v>235</v>
      </c>
      <c r="D32" s="18" t="s">
        <v>21</v>
      </c>
      <c r="E32" s="18" t="s">
        <v>236</v>
      </c>
      <c r="F32" s="84">
        <v>14</v>
      </c>
      <c r="G32" s="84"/>
      <c r="H32" s="84">
        <v>5</v>
      </c>
      <c r="I32" s="89"/>
      <c r="J32" s="89"/>
      <c r="K32" s="84"/>
      <c r="L32" s="84"/>
      <c r="M32" s="84"/>
      <c r="N32" s="84"/>
      <c r="O32" s="84"/>
      <c r="P32" s="96">
        <f t="shared" si="0"/>
        <v>19</v>
      </c>
      <c r="Q32" s="88">
        <f t="shared" si="2"/>
        <v>19</v>
      </c>
    </row>
    <row r="33" spans="1:17" ht="28.5" customHeight="1" thickBot="1" x14ac:dyDescent="0.3">
      <c r="A33" s="9">
        <f t="shared" si="1"/>
        <v>20</v>
      </c>
      <c r="B33" s="10" t="s">
        <v>239</v>
      </c>
      <c r="C33" s="20" t="s">
        <v>240</v>
      </c>
      <c r="D33" s="21" t="s">
        <v>65</v>
      </c>
      <c r="E33" s="21" t="s">
        <v>66</v>
      </c>
      <c r="F33" s="86"/>
      <c r="G33" s="86"/>
      <c r="H33" s="86">
        <v>16</v>
      </c>
      <c r="I33" s="89"/>
      <c r="J33" s="89"/>
      <c r="K33" s="86"/>
      <c r="L33" s="86"/>
      <c r="M33" s="86"/>
      <c r="N33" s="86"/>
      <c r="O33" s="86"/>
      <c r="P33" s="97">
        <f t="shared" si="0"/>
        <v>16</v>
      </c>
      <c r="Q33" s="88">
        <f t="shared" si="2"/>
        <v>16</v>
      </c>
    </row>
    <row r="34" spans="1:17" ht="28.5" customHeight="1" thickBot="1" x14ac:dyDescent="0.3">
      <c r="A34" s="9">
        <f t="shared" si="1"/>
        <v>21</v>
      </c>
      <c r="B34" s="27" t="s">
        <v>247</v>
      </c>
      <c r="C34" s="17" t="s">
        <v>248</v>
      </c>
      <c r="D34" s="18" t="s">
        <v>17</v>
      </c>
      <c r="E34" s="18" t="s">
        <v>233</v>
      </c>
      <c r="F34" s="84"/>
      <c r="G34" s="84">
        <v>16</v>
      </c>
      <c r="H34" s="84"/>
      <c r="I34" s="89"/>
      <c r="J34" s="89"/>
      <c r="K34" s="84"/>
      <c r="L34" s="84"/>
      <c r="M34" s="84"/>
      <c r="N34" s="84"/>
      <c r="O34" s="84"/>
      <c r="P34" s="96">
        <f t="shared" si="0"/>
        <v>16</v>
      </c>
      <c r="Q34" s="88">
        <f t="shared" si="2"/>
        <v>16</v>
      </c>
    </row>
    <row r="35" spans="1:17" ht="28.5" customHeight="1" thickBot="1" x14ac:dyDescent="0.3">
      <c r="A35" s="9">
        <f t="shared" si="1"/>
        <v>22</v>
      </c>
      <c r="B35" s="10" t="s">
        <v>329</v>
      </c>
      <c r="C35" s="20" t="s">
        <v>331</v>
      </c>
      <c r="D35" s="21" t="s">
        <v>136</v>
      </c>
      <c r="E35" s="21" t="s">
        <v>306</v>
      </c>
      <c r="F35" s="86"/>
      <c r="G35" s="86"/>
      <c r="H35" s="86"/>
      <c r="I35" s="89"/>
      <c r="J35" s="89"/>
      <c r="K35" s="86"/>
      <c r="L35" s="86"/>
      <c r="M35" s="86"/>
      <c r="N35" s="86">
        <v>16</v>
      </c>
      <c r="O35" s="86"/>
      <c r="P35" s="97">
        <f t="shared" si="0"/>
        <v>16</v>
      </c>
      <c r="Q35" s="88">
        <f t="shared" si="2"/>
        <v>16</v>
      </c>
    </row>
    <row r="36" spans="1:17" ht="28.5" customHeight="1" thickBot="1" x14ac:dyDescent="0.3">
      <c r="A36" s="9">
        <f t="shared" si="1"/>
        <v>23</v>
      </c>
      <c r="B36" s="27" t="s">
        <v>249</v>
      </c>
      <c r="C36" s="17" t="s">
        <v>250</v>
      </c>
      <c r="D36" s="18" t="s">
        <v>118</v>
      </c>
      <c r="E36" s="18" t="s">
        <v>119</v>
      </c>
      <c r="F36" s="84">
        <v>16</v>
      </c>
      <c r="G36" s="84"/>
      <c r="H36" s="84"/>
      <c r="I36" s="89"/>
      <c r="J36" s="89"/>
      <c r="K36" s="84"/>
      <c r="L36" s="84"/>
      <c r="M36" s="84"/>
      <c r="N36" s="84"/>
      <c r="O36" s="84"/>
      <c r="P36" s="96">
        <f t="shared" si="0"/>
        <v>16</v>
      </c>
      <c r="Q36" s="88">
        <f t="shared" si="2"/>
        <v>16</v>
      </c>
    </row>
    <row r="37" spans="1:17" ht="28.5" customHeight="1" thickBot="1" x14ac:dyDescent="0.3">
      <c r="A37" s="9">
        <f t="shared" si="1"/>
        <v>24</v>
      </c>
      <c r="B37" s="10" t="s">
        <v>241</v>
      </c>
      <c r="C37" s="20" t="s">
        <v>242</v>
      </c>
      <c r="D37" s="21" t="s">
        <v>37</v>
      </c>
      <c r="E37" s="21" t="s">
        <v>38</v>
      </c>
      <c r="F37" s="86"/>
      <c r="G37" s="86"/>
      <c r="H37" s="86">
        <v>14</v>
      </c>
      <c r="I37" s="89"/>
      <c r="J37" s="89"/>
      <c r="K37" s="86"/>
      <c r="L37" s="86"/>
      <c r="M37" s="86"/>
      <c r="N37" s="86"/>
      <c r="O37" s="86"/>
      <c r="P37" s="97">
        <f t="shared" si="0"/>
        <v>14</v>
      </c>
      <c r="Q37" s="88">
        <f t="shared" si="2"/>
        <v>14</v>
      </c>
    </row>
  </sheetData>
  <autoFilter ref="B13:Q13">
    <sortState ref="B14:Q64">
      <sortCondition descending="1" ref="Q13:Q64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28" zoomScaleNormal="100" zoomScalePageLayoutView="120" workbookViewId="0">
      <selection activeCell="E31" sqref="E30:E31"/>
    </sheetView>
  </sheetViews>
  <sheetFormatPr defaultColWidth="8.85546875" defaultRowHeight="15" x14ac:dyDescent="0.25"/>
  <cols>
    <col min="1" max="1" width="3.85546875" customWidth="1"/>
    <col min="2" max="2" width="23.140625" customWidth="1"/>
    <col min="5" max="5" width="33" customWidth="1"/>
    <col min="6" max="9" width="8.85546875" customWidth="1"/>
    <col min="10" max="10" width="8.85546875" style="28" customWidth="1"/>
    <col min="11" max="14" width="8.85546875" customWidth="1"/>
    <col min="15" max="16" width="8.85546875" style="38" customWidth="1"/>
    <col min="17" max="17" width="8.85546875" style="31" customWidth="1"/>
  </cols>
  <sheetData>
    <row r="1" spans="1:19" ht="15.75" x14ac:dyDescent="0.25">
      <c r="A1" s="64"/>
      <c r="B1" s="64"/>
      <c r="C1" s="64"/>
      <c r="D1" s="65"/>
      <c r="E1" s="64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83"/>
    </row>
    <row r="2" spans="1:19" ht="15.75" x14ac:dyDescent="0.25">
      <c r="A2" s="64"/>
      <c r="B2" s="64"/>
      <c r="C2" s="64"/>
      <c r="D2" s="65"/>
      <c r="E2" s="64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83"/>
    </row>
    <row r="3" spans="1:19" ht="15.75" x14ac:dyDescent="0.25">
      <c r="A3" s="64"/>
      <c r="B3" s="64"/>
      <c r="C3" s="64"/>
      <c r="D3" s="65"/>
      <c r="E3" s="64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83"/>
    </row>
    <row r="4" spans="1:19" ht="15.75" x14ac:dyDescent="0.25">
      <c r="A4" s="64"/>
      <c r="B4" s="64"/>
      <c r="C4" s="64"/>
      <c r="D4" s="65"/>
      <c r="E4" s="64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83"/>
    </row>
    <row r="5" spans="1:19" ht="15.75" x14ac:dyDescent="0.25">
      <c r="A5" s="64"/>
      <c r="B5" s="64"/>
      <c r="C5" s="64"/>
      <c r="D5" s="65"/>
      <c r="E5" s="64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83"/>
    </row>
    <row r="6" spans="1:19" ht="15.75" x14ac:dyDescent="0.25">
      <c r="A6" s="64"/>
      <c r="B6" s="64"/>
      <c r="C6" s="64"/>
      <c r="D6" s="65"/>
      <c r="E6" s="64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83"/>
    </row>
    <row r="7" spans="1:19" ht="46.5" x14ac:dyDescent="0.7">
      <c r="A7" s="64"/>
      <c r="B7" s="64"/>
      <c r="C7" s="64"/>
      <c r="D7" s="65"/>
      <c r="E7" s="68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83"/>
    </row>
    <row r="8" spans="1:19" ht="26.1" customHeight="1" x14ac:dyDescent="0.45">
      <c r="A8" s="69"/>
      <c r="B8" s="64"/>
      <c r="C8" s="70" t="s">
        <v>353</v>
      </c>
      <c r="D8" s="66"/>
      <c r="E8" s="66"/>
      <c r="F8" s="66"/>
      <c r="G8" s="66"/>
      <c r="H8" s="66"/>
      <c r="I8" s="66"/>
      <c r="J8" s="71"/>
      <c r="K8" s="66"/>
      <c r="L8" s="66"/>
      <c r="M8" s="66"/>
      <c r="N8" s="67"/>
      <c r="O8" s="72"/>
      <c r="P8" s="72"/>
      <c r="Q8" s="83"/>
    </row>
    <row r="9" spans="1:19" ht="36" x14ac:dyDescent="0.55000000000000004">
      <c r="A9" s="64"/>
      <c r="B9" s="64"/>
      <c r="C9" s="64"/>
      <c r="D9" s="98" t="s">
        <v>361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2"/>
      <c r="Q9" s="83"/>
    </row>
    <row r="10" spans="1:19" ht="16.5" thickBot="1" x14ac:dyDescent="0.3">
      <c r="A10" s="64"/>
      <c r="B10" s="64"/>
      <c r="C10" s="64"/>
      <c r="D10" s="65"/>
      <c r="E10" s="64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83"/>
    </row>
    <row r="11" spans="1:19" ht="39" thickBot="1" x14ac:dyDescent="0.3">
      <c r="A11" s="74"/>
      <c r="B11" s="75" t="s">
        <v>0</v>
      </c>
      <c r="C11" s="75" t="s">
        <v>1</v>
      </c>
      <c r="D11" s="76" t="s">
        <v>2</v>
      </c>
      <c r="E11" s="75" t="s">
        <v>3</v>
      </c>
      <c r="F11" s="77" t="s">
        <v>4</v>
      </c>
      <c r="G11" s="77" t="s">
        <v>4</v>
      </c>
      <c r="H11" s="77" t="s">
        <v>4</v>
      </c>
      <c r="I11" s="77" t="s">
        <v>4</v>
      </c>
      <c r="J11" s="77" t="s">
        <v>4</v>
      </c>
      <c r="K11" s="77" t="s">
        <v>4</v>
      </c>
      <c r="L11" s="77" t="s">
        <v>4</v>
      </c>
      <c r="M11" s="77" t="s">
        <v>4</v>
      </c>
      <c r="N11" s="77" t="s">
        <v>4</v>
      </c>
      <c r="O11" s="77" t="s">
        <v>4</v>
      </c>
      <c r="P11" s="77" t="s">
        <v>338</v>
      </c>
      <c r="Q11" s="78" t="s">
        <v>354</v>
      </c>
    </row>
    <row r="12" spans="1:19" ht="18.75" thickBot="1" x14ac:dyDescent="0.3">
      <c r="A12" s="15"/>
      <c r="B12" s="2"/>
      <c r="C12" s="2"/>
      <c r="D12" s="2"/>
      <c r="E12" s="2"/>
      <c r="F12" s="3" t="s">
        <v>5</v>
      </c>
      <c r="G12" s="3" t="s">
        <v>6</v>
      </c>
      <c r="H12" s="3" t="s">
        <v>7</v>
      </c>
      <c r="I12" s="3" t="s">
        <v>8</v>
      </c>
      <c r="J12" s="30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3"/>
      <c r="Q12" s="4"/>
    </row>
    <row r="13" spans="1:19" ht="16.5" thickBot="1" x14ac:dyDescent="0.3">
      <c r="A13" s="16"/>
      <c r="B13" s="6"/>
      <c r="C13" s="6"/>
      <c r="D13" s="6"/>
      <c r="E13" s="6"/>
      <c r="F13" s="7">
        <v>43184</v>
      </c>
      <c r="G13" s="7">
        <v>43212</v>
      </c>
      <c r="H13" s="7">
        <v>43215</v>
      </c>
      <c r="I13" s="7">
        <v>43233</v>
      </c>
      <c r="J13" s="29">
        <v>43247</v>
      </c>
      <c r="K13" s="7">
        <v>43275</v>
      </c>
      <c r="L13" s="7">
        <v>43289</v>
      </c>
      <c r="M13" s="7">
        <v>43352</v>
      </c>
      <c r="N13" s="7">
        <v>43359</v>
      </c>
      <c r="O13" s="7">
        <v>43366</v>
      </c>
      <c r="P13" s="7"/>
      <c r="Q13" s="8"/>
    </row>
    <row r="14" spans="1:19" ht="28.5" customHeight="1" thickBot="1" x14ac:dyDescent="0.3">
      <c r="A14" s="9">
        <v>1</v>
      </c>
      <c r="B14" s="27" t="s">
        <v>163</v>
      </c>
      <c r="C14" s="17" t="s">
        <v>164</v>
      </c>
      <c r="D14" s="18" t="s">
        <v>165</v>
      </c>
      <c r="E14" s="18" t="s">
        <v>166</v>
      </c>
      <c r="F14" s="62"/>
      <c r="G14" s="19">
        <v>35</v>
      </c>
      <c r="H14" s="19">
        <v>35</v>
      </c>
      <c r="I14" s="19">
        <v>35</v>
      </c>
      <c r="J14" s="19">
        <v>35</v>
      </c>
      <c r="K14" s="19">
        <v>35</v>
      </c>
      <c r="L14" s="19">
        <v>35</v>
      </c>
      <c r="M14" s="63"/>
      <c r="N14" s="19">
        <v>35</v>
      </c>
      <c r="O14" s="40">
        <v>35</v>
      </c>
      <c r="P14" s="39">
        <f t="shared" ref="P14:P30" si="0">SUM(F14:O14)</f>
        <v>280</v>
      </c>
      <c r="Q14" s="88">
        <f>SUM(F14:O14)</f>
        <v>280</v>
      </c>
      <c r="S14" s="25"/>
    </row>
    <row r="15" spans="1:19" ht="28.5" customHeight="1" thickBot="1" x14ac:dyDescent="0.3">
      <c r="A15" s="9">
        <f>A14+1</f>
        <v>2</v>
      </c>
      <c r="B15" s="10" t="s">
        <v>177</v>
      </c>
      <c r="C15" s="20" t="s">
        <v>178</v>
      </c>
      <c r="D15" s="21" t="s">
        <v>169</v>
      </c>
      <c r="E15" s="21" t="s">
        <v>170</v>
      </c>
      <c r="F15" s="33">
        <v>26</v>
      </c>
      <c r="G15" s="22">
        <v>30</v>
      </c>
      <c r="H15" s="22">
        <v>20</v>
      </c>
      <c r="I15" s="110"/>
      <c r="J15" s="22">
        <v>30</v>
      </c>
      <c r="K15" s="110"/>
      <c r="L15" s="22">
        <v>30</v>
      </c>
      <c r="M15" s="36">
        <v>35</v>
      </c>
      <c r="N15" s="22">
        <v>39</v>
      </c>
      <c r="O15" s="41">
        <v>30</v>
      </c>
      <c r="P15" s="99">
        <f t="shared" si="0"/>
        <v>240</v>
      </c>
      <c r="Q15" s="88">
        <f>SUM(F15:O15)</f>
        <v>240</v>
      </c>
      <c r="S15" s="25"/>
    </row>
    <row r="16" spans="1:19" ht="28.5" customHeight="1" thickBot="1" x14ac:dyDescent="0.3">
      <c r="A16" s="9">
        <f t="shared" ref="A16:A30" si="1">A15+1</f>
        <v>3</v>
      </c>
      <c r="B16" s="27" t="s">
        <v>171</v>
      </c>
      <c r="C16" s="17" t="s">
        <v>172</v>
      </c>
      <c r="D16" s="18" t="s">
        <v>33</v>
      </c>
      <c r="E16" s="18" t="s">
        <v>34</v>
      </c>
      <c r="F16" s="32">
        <v>30</v>
      </c>
      <c r="G16" s="91">
        <v>21</v>
      </c>
      <c r="H16" s="19">
        <v>21</v>
      </c>
      <c r="I16" s="19">
        <v>30</v>
      </c>
      <c r="J16" s="19">
        <v>23</v>
      </c>
      <c r="K16" s="19">
        <v>30</v>
      </c>
      <c r="L16" s="19">
        <v>26</v>
      </c>
      <c r="M16" s="63"/>
      <c r="N16" s="19">
        <v>26</v>
      </c>
      <c r="O16" s="40">
        <v>26</v>
      </c>
      <c r="P16" s="39">
        <f t="shared" si="0"/>
        <v>233</v>
      </c>
      <c r="Q16" s="88">
        <f>SUM(F16:O16)-G16</f>
        <v>212</v>
      </c>
      <c r="S16" s="25"/>
    </row>
    <row r="17" spans="1:19" ht="28.5" customHeight="1" thickBot="1" x14ac:dyDescent="0.3">
      <c r="A17" s="9">
        <f t="shared" si="1"/>
        <v>4</v>
      </c>
      <c r="B17" s="10" t="s">
        <v>173</v>
      </c>
      <c r="C17" s="20" t="s">
        <v>174</v>
      </c>
      <c r="D17" s="21" t="s">
        <v>61</v>
      </c>
      <c r="E17" s="21" t="s">
        <v>62</v>
      </c>
      <c r="F17" s="33">
        <v>21</v>
      </c>
      <c r="G17" s="22">
        <v>23</v>
      </c>
      <c r="H17" s="22">
        <v>26</v>
      </c>
      <c r="I17" s="22">
        <v>21</v>
      </c>
      <c r="J17" s="22">
        <v>26</v>
      </c>
      <c r="K17" s="22">
        <v>26</v>
      </c>
      <c r="L17" s="22">
        <v>23</v>
      </c>
      <c r="M17" s="63"/>
      <c r="N17" s="110"/>
      <c r="O17" s="41"/>
      <c r="P17" s="99">
        <f t="shared" si="0"/>
        <v>166</v>
      </c>
      <c r="Q17" s="88">
        <f t="shared" ref="Q17:Q30" si="2">SUM(F17:O17)</f>
        <v>166</v>
      </c>
      <c r="S17" s="25"/>
    </row>
    <row r="18" spans="1:19" ht="28.5" customHeight="1" thickBot="1" x14ac:dyDescent="0.3">
      <c r="A18" s="9">
        <f t="shared" si="1"/>
        <v>5</v>
      </c>
      <c r="B18" s="27" t="s">
        <v>229</v>
      </c>
      <c r="C18" s="17" t="s">
        <v>230</v>
      </c>
      <c r="D18" s="18" t="s">
        <v>61</v>
      </c>
      <c r="E18" s="18" t="s">
        <v>62</v>
      </c>
      <c r="F18" s="62"/>
      <c r="G18" s="19">
        <v>17</v>
      </c>
      <c r="H18" s="19">
        <v>14</v>
      </c>
      <c r="I18" s="110"/>
      <c r="J18" s="19">
        <v>20</v>
      </c>
      <c r="K18" s="19"/>
      <c r="L18" s="19">
        <v>21</v>
      </c>
      <c r="M18" s="37"/>
      <c r="N18" s="19">
        <v>23</v>
      </c>
      <c r="O18" s="40">
        <v>23</v>
      </c>
      <c r="P18" s="39">
        <f t="shared" si="0"/>
        <v>118</v>
      </c>
      <c r="Q18" s="88">
        <f t="shared" si="2"/>
        <v>118</v>
      </c>
      <c r="S18" s="25"/>
    </row>
    <row r="19" spans="1:19" ht="28.5" customHeight="1" thickBot="1" x14ac:dyDescent="0.3">
      <c r="A19" s="9">
        <f t="shared" si="1"/>
        <v>6</v>
      </c>
      <c r="B19" s="10" t="s">
        <v>182</v>
      </c>
      <c r="C19" s="20" t="s">
        <v>183</v>
      </c>
      <c r="D19" s="21" t="s">
        <v>49</v>
      </c>
      <c r="E19" s="21" t="s">
        <v>50</v>
      </c>
      <c r="F19" s="33">
        <v>23</v>
      </c>
      <c r="G19" s="22">
        <v>26</v>
      </c>
      <c r="H19" s="22">
        <v>17</v>
      </c>
      <c r="I19" s="110"/>
      <c r="J19" s="110"/>
      <c r="K19" s="22"/>
      <c r="L19" s="22"/>
      <c r="M19" s="36"/>
      <c r="N19" s="22"/>
      <c r="O19" s="41"/>
      <c r="P19" s="99">
        <f t="shared" si="0"/>
        <v>66</v>
      </c>
      <c r="Q19" s="88">
        <f t="shared" si="2"/>
        <v>66</v>
      </c>
      <c r="S19" s="25"/>
    </row>
    <row r="20" spans="1:19" ht="28.5" customHeight="1" thickBot="1" x14ac:dyDescent="0.3">
      <c r="A20" s="9">
        <f t="shared" si="1"/>
        <v>7</v>
      </c>
      <c r="B20" s="27" t="s">
        <v>227</v>
      </c>
      <c r="C20" s="17" t="s">
        <v>228</v>
      </c>
      <c r="D20" s="18" t="s">
        <v>21</v>
      </c>
      <c r="E20" s="18" t="s">
        <v>22</v>
      </c>
      <c r="F20" s="32"/>
      <c r="G20" s="19">
        <v>19</v>
      </c>
      <c r="H20" s="19">
        <v>16</v>
      </c>
      <c r="I20" s="110"/>
      <c r="J20" s="110"/>
      <c r="K20" s="19">
        <v>23</v>
      </c>
      <c r="L20" s="19"/>
      <c r="M20" s="37"/>
      <c r="N20" s="19"/>
      <c r="O20" s="40"/>
      <c r="P20" s="39">
        <f t="shared" si="0"/>
        <v>58</v>
      </c>
      <c r="Q20" s="88">
        <f t="shared" si="2"/>
        <v>58</v>
      </c>
      <c r="S20" s="25"/>
    </row>
    <row r="21" spans="1:19" ht="28.5" customHeight="1" thickBot="1" x14ac:dyDescent="0.3">
      <c r="A21" s="9">
        <f t="shared" si="1"/>
        <v>8</v>
      </c>
      <c r="B21" s="10" t="s">
        <v>188</v>
      </c>
      <c r="C21" s="20" t="s">
        <v>189</v>
      </c>
      <c r="D21" s="21" t="s">
        <v>49</v>
      </c>
      <c r="E21" s="21" t="s">
        <v>190</v>
      </c>
      <c r="F21" s="62"/>
      <c r="G21" s="110"/>
      <c r="H21" s="22">
        <v>30</v>
      </c>
      <c r="I21" s="22">
        <v>26</v>
      </c>
      <c r="J21" s="22"/>
      <c r="K21" s="22"/>
      <c r="L21" s="22"/>
      <c r="M21" s="36"/>
      <c r="N21" s="22"/>
      <c r="O21" s="41"/>
      <c r="P21" s="99">
        <f t="shared" si="0"/>
        <v>56</v>
      </c>
      <c r="Q21" s="88">
        <f t="shared" si="2"/>
        <v>56</v>
      </c>
      <c r="S21" s="25"/>
    </row>
    <row r="22" spans="1:19" ht="28.5" customHeight="1" thickBot="1" x14ac:dyDescent="0.3">
      <c r="A22" s="9">
        <f t="shared" si="1"/>
        <v>9</v>
      </c>
      <c r="B22" s="27" t="s">
        <v>203</v>
      </c>
      <c r="C22" s="17" t="s">
        <v>204</v>
      </c>
      <c r="D22" s="18" t="s">
        <v>169</v>
      </c>
      <c r="E22" s="18" t="s">
        <v>170</v>
      </c>
      <c r="F22" s="32">
        <v>20</v>
      </c>
      <c r="G22" s="19">
        <v>20</v>
      </c>
      <c r="H22" s="19">
        <v>15</v>
      </c>
      <c r="I22" s="110"/>
      <c r="J22" s="110"/>
      <c r="K22" s="19"/>
      <c r="L22" s="19"/>
      <c r="M22" s="37"/>
      <c r="N22" s="19"/>
      <c r="O22" s="40"/>
      <c r="P22" s="39">
        <f t="shared" si="0"/>
        <v>55</v>
      </c>
      <c r="Q22" s="88">
        <f t="shared" si="2"/>
        <v>55</v>
      </c>
      <c r="S22" s="25"/>
    </row>
    <row r="23" spans="1:19" ht="28.5" customHeight="1" thickBot="1" x14ac:dyDescent="0.3">
      <c r="A23" s="9">
        <f t="shared" si="1"/>
        <v>10</v>
      </c>
      <c r="B23" s="10" t="s">
        <v>193</v>
      </c>
      <c r="C23" s="20" t="s">
        <v>194</v>
      </c>
      <c r="D23" s="21" t="s">
        <v>58</v>
      </c>
      <c r="E23" s="21" t="s">
        <v>59</v>
      </c>
      <c r="F23" s="33">
        <v>35</v>
      </c>
      <c r="G23" s="22"/>
      <c r="H23" s="22">
        <v>19</v>
      </c>
      <c r="I23" s="110"/>
      <c r="J23" s="110"/>
      <c r="K23" s="22"/>
      <c r="L23" s="22"/>
      <c r="M23" s="36"/>
      <c r="N23" s="22"/>
      <c r="O23" s="41"/>
      <c r="P23" s="99">
        <f t="shared" si="0"/>
        <v>54</v>
      </c>
      <c r="Q23" s="88">
        <f t="shared" si="2"/>
        <v>54</v>
      </c>
      <c r="S23" s="25"/>
    </row>
    <row r="24" spans="1:19" ht="28.5" customHeight="1" thickBot="1" x14ac:dyDescent="0.3">
      <c r="A24" s="9">
        <f t="shared" si="1"/>
        <v>11</v>
      </c>
      <c r="B24" s="27" t="s">
        <v>225</v>
      </c>
      <c r="C24" s="17" t="s">
        <v>226</v>
      </c>
      <c r="D24" s="18" t="s">
        <v>199</v>
      </c>
      <c r="E24" s="18" t="s">
        <v>200</v>
      </c>
      <c r="F24" s="32">
        <v>18</v>
      </c>
      <c r="G24" s="110"/>
      <c r="H24" s="19">
        <v>12</v>
      </c>
      <c r="I24" s="110"/>
      <c r="J24" s="19">
        <v>19</v>
      </c>
      <c r="K24" s="19"/>
      <c r="L24" s="19"/>
      <c r="M24" s="37"/>
      <c r="N24" s="19"/>
      <c r="O24" s="40"/>
      <c r="P24" s="39">
        <f t="shared" si="0"/>
        <v>49</v>
      </c>
      <c r="Q24" s="88">
        <f t="shared" si="2"/>
        <v>49</v>
      </c>
      <c r="S24" s="25"/>
    </row>
    <row r="25" spans="1:19" ht="28.5" customHeight="1" thickBot="1" x14ac:dyDescent="0.3">
      <c r="A25" s="9">
        <f t="shared" si="1"/>
        <v>12</v>
      </c>
      <c r="B25" s="10" t="s">
        <v>246</v>
      </c>
      <c r="C25" s="20" t="s">
        <v>194</v>
      </c>
      <c r="D25" s="21" t="s">
        <v>58</v>
      </c>
      <c r="E25" s="21" t="s">
        <v>59</v>
      </c>
      <c r="F25" s="62"/>
      <c r="G25" s="110"/>
      <c r="H25" s="22">
        <v>18</v>
      </c>
      <c r="I25" s="22"/>
      <c r="J25" s="22">
        <v>21</v>
      </c>
      <c r="K25" s="22"/>
      <c r="L25" s="22"/>
      <c r="M25" s="36"/>
      <c r="N25" s="22"/>
      <c r="O25" s="41"/>
      <c r="P25" s="99">
        <f t="shared" si="0"/>
        <v>39</v>
      </c>
      <c r="Q25" s="88">
        <f t="shared" si="2"/>
        <v>39</v>
      </c>
      <c r="S25" s="25"/>
    </row>
    <row r="26" spans="1:19" ht="28.5" customHeight="1" thickBot="1" x14ac:dyDescent="0.3">
      <c r="A26" s="9">
        <f t="shared" si="1"/>
        <v>13</v>
      </c>
      <c r="B26" s="27" t="s">
        <v>223</v>
      </c>
      <c r="C26" s="17" t="s">
        <v>224</v>
      </c>
      <c r="D26" s="18" t="s">
        <v>49</v>
      </c>
      <c r="E26" s="18" t="s">
        <v>50</v>
      </c>
      <c r="F26" s="62"/>
      <c r="G26" s="19">
        <v>18</v>
      </c>
      <c r="H26" s="19">
        <v>13</v>
      </c>
      <c r="I26" s="110"/>
      <c r="J26" s="19"/>
      <c r="K26" s="19"/>
      <c r="L26" s="19"/>
      <c r="M26" s="37"/>
      <c r="N26" s="19"/>
      <c r="O26" s="40"/>
      <c r="P26" s="39">
        <f t="shared" si="0"/>
        <v>31</v>
      </c>
      <c r="Q26" s="88">
        <f t="shared" si="2"/>
        <v>31</v>
      </c>
      <c r="S26" s="25"/>
    </row>
    <row r="27" spans="1:19" ht="28.5" customHeight="1" thickBot="1" x14ac:dyDescent="0.3">
      <c r="A27" s="9">
        <f t="shared" si="1"/>
        <v>14</v>
      </c>
      <c r="B27" s="10" t="s">
        <v>310</v>
      </c>
      <c r="C27" s="20" t="s">
        <v>311</v>
      </c>
      <c r="D27" s="21" t="s">
        <v>37</v>
      </c>
      <c r="E27" s="21" t="s">
        <v>38</v>
      </c>
      <c r="F27" s="62"/>
      <c r="G27" s="110"/>
      <c r="H27" s="22"/>
      <c r="I27" s="22"/>
      <c r="J27" s="22"/>
      <c r="K27" s="22"/>
      <c r="L27" s="22"/>
      <c r="M27" s="36">
        <v>30</v>
      </c>
      <c r="N27" s="22"/>
      <c r="O27" s="41"/>
      <c r="P27" s="99">
        <f t="shared" si="0"/>
        <v>30</v>
      </c>
      <c r="Q27" s="88">
        <f t="shared" si="2"/>
        <v>30</v>
      </c>
      <c r="S27" s="25"/>
    </row>
    <row r="28" spans="1:19" ht="28.5" customHeight="1" thickBot="1" x14ac:dyDescent="0.3">
      <c r="A28" s="9">
        <f t="shared" si="1"/>
        <v>15</v>
      </c>
      <c r="B28" s="27" t="s">
        <v>219</v>
      </c>
      <c r="C28" s="17" t="s">
        <v>220</v>
      </c>
      <c r="D28" s="18" t="s">
        <v>221</v>
      </c>
      <c r="E28" s="18" t="s">
        <v>222</v>
      </c>
      <c r="F28" s="62"/>
      <c r="G28" s="110"/>
      <c r="H28" s="19">
        <v>23</v>
      </c>
      <c r="I28" s="19"/>
      <c r="J28" s="19"/>
      <c r="K28" s="19"/>
      <c r="L28" s="19"/>
      <c r="M28" s="37"/>
      <c r="N28" s="19"/>
      <c r="O28" s="40"/>
      <c r="P28" s="39">
        <f t="shared" si="0"/>
        <v>23</v>
      </c>
      <c r="Q28" s="88">
        <f t="shared" si="2"/>
        <v>23</v>
      </c>
      <c r="S28" s="25"/>
    </row>
    <row r="29" spans="1:19" ht="28.5" customHeight="1" thickBot="1" x14ac:dyDescent="0.3">
      <c r="A29" s="9">
        <f t="shared" si="1"/>
        <v>16</v>
      </c>
      <c r="B29" s="10" t="s">
        <v>213</v>
      </c>
      <c r="C29" s="20" t="s">
        <v>214</v>
      </c>
      <c r="D29" s="21" t="s">
        <v>215</v>
      </c>
      <c r="E29" s="21" t="s">
        <v>216</v>
      </c>
      <c r="F29" s="62"/>
      <c r="G29" s="110"/>
      <c r="H29" s="22"/>
      <c r="I29" s="22">
        <v>23</v>
      </c>
      <c r="J29" s="22"/>
      <c r="K29" s="22"/>
      <c r="L29" s="22"/>
      <c r="M29" s="36"/>
      <c r="N29" s="22"/>
      <c r="O29" s="41"/>
      <c r="P29" s="99">
        <f t="shared" si="0"/>
        <v>23</v>
      </c>
      <c r="Q29" s="88">
        <f t="shared" si="2"/>
        <v>23</v>
      </c>
    </row>
    <row r="30" spans="1:19" ht="28.5" customHeight="1" thickBot="1" x14ac:dyDescent="0.3">
      <c r="A30" s="9">
        <f t="shared" si="1"/>
        <v>17</v>
      </c>
      <c r="B30" s="27" t="s">
        <v>244</v>
      </c>
      <c r="C30" s="17" t="s">
        <v>245</v>
      </c>
      <c r="D30" s="18" t="s">
        <v>37</v>
      </c>
      <c r="E30" s="18" t="s">
        <v>38</v>
      </c>
      <c r="F30" s="32">
        <v>19</v>
      </c>
      <c r="G30" s="110"/>
      <c r="H30" s="110"/>
      <c r="I30" s="19"/>
      <c r="J30" s="19"/>
      <c r="K30" s="19"/>
      <c r="L30" s="19"/>
      <c r="M30" s="37"/>
      <c r="N30" s="19"/>
      <c r="O30" s="40"/>
      <c r="P30" s="39">
        <f t="shared" si="0"/>
        <v>19</v>
      </c>
      <c r="Q30" s="88">
        <f t="shared" si="2"/>
        <v>19</v>
      </c>
    </row>
    <row r="31" spans="1:19" ht="28.5" customHeight="1" x14ac:dyDescent="0.25"/>
    <row r="32" spans="1:19" ht="28.5" customHeight="1" x14ac:dyDescent="0.25"/>
    <row r="33" ht="28.5" customHeight="1" x14ac:dyDescent="0.25"/>
    <row r="34" ht="28.5" customHeight="1" x14ac:dyDescent="0.25"/>
  </sheetData>
  <autoFilter ref="B13:Q30">
    <sortState ref="B14:Q64">
      <sortCondition descending="1" ref="Q13:Q64"/>
    </sortState>
  </autoFilter>
  <sortState ref="A14:Q64">
    <sortCondition descending="1" ref="Q64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ClassificaCampreg</vt:lpstr>
      <vt:lpstr>Classifica</vt:lpstr>
      <vt:lpstr>Dbsocieta</vt:lpstr>
      <vt:lpstr>esordienti 1anno</vt:lpstr>
      <vt:lpstr>esordienti 2anno</vt:lpstr>
      <vt:lpstr>esordienti donne 1anno</vt:lpstr>
      <vt:lpstr>esordienti donne 2anno</vt:lpstr>
      <vt:lpstr>allievi 1anno</vt:lpstr>
      <vt:lpstr>allievi 2anno</vt:lpstr>
      <vt:lpstr>donna allieve 2anno</vt:lpstr>
      <vt:lpstr>junior maschile</vt:lpstr>
      <vt:lpstr>junior femminile</vt:lpstr>
      <vt:lpstr>elite maschile</vt:lpstr>
      <vt:lpstr>under 23 maschile</vt:lpstr>
      <vt:lpstr>elite Donne</vt:lpstr>
      <vt:lpstr>Classifica!Area_stampa</vt:lpstr>
      <vt:lpstr>ClassificaCampreg!Area_stampa</vt:lpstr>
      <vt:lpstr>Classifica!Titoli_stampa</vt:lpstr>
      <vt:lpstr>ClassificaCampreg!Titoli_stampa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2018-06-24T11:49:00Z</cp:lastPrinted>
  <dcterms:created xsi:type="dcterms:W3CDTF">2015-06-05T18:19:34Z</dcterms:created>
  <dcterms:modified xsi:type="dcterms:W3CDTF">2018-10-15T12:35:52Z</dcterms:modified>
</cp:coreProperties>
</file>